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1305" windowWidth="10905" windowHeight="9105" activeTab="0"/>
  </bookViews>
  <sheets>
    <sheet name="2017-2018-2019" sheetId="1" r:id="rId1"/>
    <sheet name="Лист1" sheetId="2" r:id="rId2"/>
  </sheets>
  <definedNames>
    <definedName name="_xlnm.Print_Titles" localSheetId="0">'2017-2018-2019'!$13:$15</definedName>
  </definedNames>
  <calcPr fullCalcOnLoad="1"/>
</workbook>
</file>

<file path=xl/sharedStrings.xml><?xml version="1.0" encoding="utf-8"?>
<sst xmlns="http://schemas.openxmlformats.org/spreadsheetml/2006/main" count="70" uniqueCount="58">
  <si>
    <t>№ п/п</t>
  </si>
  <si>
    <t>Национальная экономика</t>
  </si>
  <si>
    <t>1.1</t>
  </si>
  <si>
    <t>в том числе по объектам:</t>
  </si>
  <si>
    <t>04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</si>
  <si>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</si>
  <si>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</si>
  <si>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</si>
  <si>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</si>
  <si>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</si>
  <si>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</si>
  <si>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</si>
  <si>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</si>
  <si>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</si>
  <si>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</si>
  <si>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</si>
  <si>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</si>
  <si>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</si>
  <si>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</si>
  <si>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</si>
  <si>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</si>
  <si>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1</t>
  </si>
  <si>
    <t>Благоустройство</t>
  </si>
  <si>
    <t>03</t>
  </si>
  <si>
    <t xml:space="preserve">Обеспечение мероприятий по переселению граждан из аварийного жилищного фонда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</si>
  <si>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</si>
  <si>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</si>
  <si>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 xml:space="preserve">2017 год </t>
  </si>
  <si>
    <t xml:space="preserve">2019 год </t>
  </si>
  <si>
    <t>Строительство памятной стелы «Город воинской славы» (в т.ч. ПИР)</t>
  </si>
  <si>
    <t>Дорожное хозяйство (дорожные фонды)</t>
  </si>
  <si>
    <t>2</t>
  </si>
  <si>
    <t>2.1</t>
  </si>
  <si>
    <t>2.2</t>
  </si>
  <si>
    <t>09</t>
  </si>
  <si>
    <t>Приложение № 14</t>
  </si>
  <si>
    <t>Д.В. Жердев</t>
  </si>
  <si>
    <t>2.3</t>
  </si>
  <si>
    <t xml:space="preserve">Внутреннее газоснабжение (перевод на природный газ) 18-ти многоквартирных домов района «Октябрьский» г. Петрозаводска </t>
  </si>
  <si>
    <t xml:space="preserve">2018 год </t>
  </si>
  <si>
    <t>Реконструкция улицы Достоевского на участке от ул. Зайцева до пр. Октябрьского в г. Петрозаводске</t>
  </si>
  <si>
    <t>(тыс.руб.)</t>
  </si>
  <si>
    <t xml:space="preserve">Строительство путепровода через железнодорожные пути в створе ул.Гоголя, г. Петрозаводск (0,9 км/345 пог.м) </t>
  </si>
  <si>
    <t>Строительство сетей наружного освещения по улицам Калиновая, Усадебная, Тенистая, Розовая, Цветочная, Серебристая, 2-ой Усадебный проезд микрорайона ТИЗ «Усадьба» жилого района «Кукковка-III» в г.Петрозаводске</t>
  </si>
  <si>
    <t>Изменения</t>
  </si>
  <si>
    <t>Ю.И. Мизинкова</t>
  </si>
  <si>
    <t>Строительство наплавного моста в жилом районе «Соломенное» в г.Петрозаводске (в том числе ПИР)</t>
  </si>
  <si>
    <t xml:space="preserve">Строительство газопровода распределительного (уличная сеть) в микрорайоне «Университетский городок»  </t>
  </si>
  <si>
    <t>А.В.Иванов</t>
  </si>
  <si>
    <t xml:space="preserve">Распределение бюджетных ассигнований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на 2017 год и на плановый период 2018 и 2019 годов </t>
  </si>
  <si>
    <t xml:space="preserve">Ю.И. Мизинкова </t>
  </si>
  <si>
    <t>Изменения; +,-</t>
  </si>
  <si>
    <t xml:space="preserve">Заместитель главы Администрации Петрозаводского городского округа - председатель комитета жилищно-коммунального хозяйства </t>
  </si>
  <si>
    <t>Заместитель председателя комитета экономики и управления муниципальным имуществом – начальник управления экономики и инвестиционной политики</t>
  </si>
  <si>
    <t>Н.В. Курбатова</t>
  </si>
  <si>
    <t xml:space="preserve">                                                 </t>
  </si>
  <si>
    <t>Приложение № 7</t>
  </si>
  <si>
    <r>
      <t xml:space="preserve">от </t>
    </r>
    <r>
      <rPr>
        <u val="single"/>
        <sz val="14"/>
        <rFont val="Times New Roman"/>
        <family val="1"/>
      </rPr>
      <t>13.09.2017</t>
    </r>
    <r>
      <rPr>
        <sz val="14"/>
        <rFont val="Times New Roman"/>
        <family val="1"/>
      </rPr>
      <t xml:space="preserve">   №  </t>
    </r>
    <r>
      <rPr>
        <u val="single"/>
        <sz val="14"/>
        <rFont val="Times New Roman"/>
        <family val="1"/>
      </rPr>
      <t>28/09-162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</si>
</sst>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90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188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0" xfId="58" applyNumberFormat="1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/>
    </xf>
    <xf numFmtId="188" fontId="2" fillId="0" borderId="10" xfId="58" applyNumberFormat="1" applyFont="1" applyFill="1" applyBorder="1" applyAlignment="1">
      <alignment horizontal="center" vertical="center" wrapText="1"/>
    </xf>
    <xf numFmtId="188" fontId="3" fillId="0" borderId="10" xfId="58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>
      <alignment horizontal="center" vertical="center" wrapText="1"/>
    </xf>
    <xf numFmtId="188" fontId="2" fillId="0" borderId="18" xfId="58" applyNumberFormat="1" applyFont="1" applyBorder="1" applyAlignment="1">
      <alignment horizontal="center" vertical="center"/>
    </xf>
    <xf numFmtId="188" fontId="3" fillId="0" borderId="18" xfId="58" applyNumberFormat="1" applyFont="1" applyBorder="1" applyAlignment="1">
      <alignment horizontal="center" vertical="center"/>
    </xf>
    <xf numFmtId="188" fontId="2" fillId="0" borderId="18" xfId="58" applyNumberFormat="1" applyFont="1" applyFill="1" applyBorder="1" applyAlignment="1">
      <alignment horizontal="center" vertical="center" wrapText="1"/>
    </xf>
    <xf numFmtId="188" fontId="3" fillId="0" borderId="18" xfId="58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2" fillId="0" borderId="11" xfId="58" applyNumberFormat="1" applyFont="1" applyBorder="1" applyAlignment="1">
      <alignment horizontal="center" vertical="center"/>
    </xf>
    <xf numFmtId="188" fontId="3" fillId="0" borderId="11" xfId="58" applyNumberFormat="1" applyFont="1" applyBorder="1" applyAlignment="1">
      <alignment horizontal="center" vertical="center"/>
    </xf>
    <xf numFmtId="188" fontId="2" fillId="0" borderId="11" xfId="58" applyNumberFormat="1" applyFont="1" applyFill="1" applyBorder="1" applyAlignment="1">
      <alignment horizontal="center" vertical="center" wrapText="1"/>
    </xf>
    <xf numFmtId="188" fontId="3" fillId="0" borderId="11" xfId="58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>
      <alignment horizontal="center" vertical="center" wrapText="1"/>
    </xf>
    <xf numFmtId="188" fontId="2" fillId="0" borderId="22" xfId="58" applyNumberFormat="1" applyFont="1" applyBorder="1" applyAlignment="1">
      <alignment horizontal="center" vertical="center"/>
    </xf>
    <xf numFmtId="188" fontId="2" fillId="0" borderId="22" xfId="58" applyNumberFormat="1" applyFont="1" applyFill="1" applyBorder="1" applyAlignment="1">
      <alignment horizontal="center" vertical="center" wrapText="1"/>
    </xf>
    <xf numFmtId="188" fontId="2" fillId="0" borderId="23" xfId="58" applyNumberFormat="1" applyFont="1" applyBorder="1" applyAlignment="1">
      <alignment horizontal="center" vertical="center"/>
    </xf>
    <xf numFmtId="188" fontId="2" fillId="0" borderId="20" xfId="58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 vertical="center"/>
    </xf>
    <xf numFmtId="200" fontId="2" fillId="0" borderId="0" xfId="0" applyNumberFormat="1" applyFont="1" applyAlignment="1">
      <alignment vertical="center"/>
    </xf>
    <xf numFmtId="187" fontId="2" fillId="0" borderId="0" xfId="58" applyFont="1" applyAlignment="1">
      <alignment vertical="center"/>
    </xf>
    <xf numFmtId="49" fontId="2" fillId="0" borderId="24" xfId="0" applyNumberFormat="1" applyFont="1" applyBorder="1" applyAlignment="1">
      <alignment horizontal="center" vertical="center" wrapText="1"/>
    </xf>
    <xf numFmtId="188" fontId="2" fillId="0" borderId="25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88" fontId="2" fillId="0" borderId="24" xfId="58" applyNumberFormat="1" applyFont="1" applyFill="1" applyBorder="1" applyAlignment="1">
      <alignment horizontal="center" vertical="center" wrapText="1"/>
    </xf>
    <xf numFmtId="188" fontId="2" fillId="0" borderId="25" xfId="58" applyNumberFormat="1" applyFont="1" applyFill="1" applyBorder="1" applyAlignment="1">
      <alignment horizontal="center" vertical="center" wrapText="1"/>
    </xf>
    <xf numFmtId="188" fontId="2" fillId="0" borderId="26" xfId="58" applyNumberFormat="1" applyFont="1" applyFill="1" applyBorder="1" applyAlignment="1">
      <alignment horizontal="center" vertical="center" wrapText="1"/>
    </xf>
    <xf numFmtId="188" fontId="2" fillId="0" borderId="26" xfId="58" applyNumberFormat="1" applyFont="1" applyBorder="1" applyAlignment="1">
      <alignment horizontal="center" vertical="center"/>
    </xf>
    <xf numFmtId="188" fontId="2" fillId="0" borderId="27" xfId="58" applyNumberFormat="1" applyFont="1" applyFill="1" applyBorder="1" applyAlignment="1">
      <alignment horizontal="center" vertical="center" wrapText="1"/>
    </xf>
    <xf numFmtId="188" fontId="2" fillId="0" borderId="2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88" fontId="3" fillId="0" borderId="13" xfId="58" applyNumberFormat="1" applyFont="1" applyBorder="1" applyAlignment="1">
      <alignment horizontal="center" vertical="center"/>
    </xf>
    <xf numFmtId="188" fontId="3" fillId="0" borderId="15" xfId="58" applyNumberFormat="1" applyFont="1" applyBorder="1" applyAlignment="1">
      <alignment horizontal="center" vertical="center"/>
    </xf>
    <xf numFmtId="188" fontId="3" fillId="0" borderId="16" xfId="58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188" fontId="2" fillId="0" borderId="26" xfId="0" applyNumberFormat="1" applyFont="1" applyBorder="1" applyAlignment="1">
      <alignment horizontal="center" vertical="center"/>
    </xf>
    <xf numFmtId="188" fontId="3" fillId="0" borderId="28" xfId="0" applyNumberFormat="1" applyFont="1" applyFill="1" applyBorder="1" applyAlignment="1">
      <alignment horizontal="center" vertical="center" wrapText="1"/>
    </xf>
    <xf numFmtId="188" fontId="3" fillId="0" borderId="29" xfId="58" applyNumberFormat="1" applyFont="1" applyBorder="1" applyAlignment="1">
      <alignment horizontal="center" vertical="center"/>
    </xf>
    <xf numFmtId="188" fontId="3" fillId="0" borderId="29" xfId="58" applyNumberFormat="1" applyFont="1" applyFill="1" applyBorder="1" applyAlignment="1">
      <alignment horizontal="center" vertical="center" wrapText="1"/>
    </xf>
    <xf numFmtId="188" fontId="3" fillId="0" borderId="19" xfId="58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188" fontId="2" fillId="0" borderId="29" xfId="0" applyNumberFormat="1" applyFont="1" applyFill="1" applyBorder="1" applyAlignment="1">
      <alignment horizontal="center" vertical="center" wrapText="1"/>
    </xf>
    <xf numFmtId="188" fontId="2" fillId="0" borderId="29" xfId="58" applyNumberFormat="1" applyFont="1" applyBorder="1" applyAlignment="1">
      <alignment horizontal="center" vertical="center"/>
    </xf>
    <xf numFmtId="188" fontId="2" fillId="0" borderId="29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7.57421875" style="3" customWidth="1"/>
    <col min="2" max="2" width="83.8515625" style="3" customWidth="1"/>
    <col min="3" max="3" width="12.57421875" style="3" customWidth="1"/>
    <col min="4" max="4" width="15.140625" style="3" customWidth="1"/>
    <col min="5" max="7" width="14.421875" style="3" hidden="1" customWidth="1"/>
    <col min="8" max="8" width="17.8515625" style="3" hidden="1" customWidth="1"/>
    <col min="9" max="9" width="19.00390625" style="3" hidden="1" customWidth="1"/>
    <col min="10" max="11" width="14.28125" style="3" hidden="1" customWidth="1"/>
    <col min="12" max="12" width="17.140625" style="3" hidden="1" customWidth="1"/>
    <col min="13" max="14" width="20.57421875" style="3" hidden="1" customWidth="1"/>
    <col min="15" max="15" width="20.57421875" style="3" customWidth="1"/>
    <col min="16" max="16" width="14.28125" style="3" hidden="1" customWidth="1"/>
    <col min="17" max="17" width="14.140625" style="3" hidden="1" customWidth="1"/>
    <col min="18" max="19" width="15.28125" style="3" hidden="1" customWidth="1"/>
    <col min="20" max="20" width="18.8515625" style="3" customWidth="1"/>
    <col min="21" max="21" width="16.140625" style="3" hidden="1" customWidth="1"/>
    <col min="22" max="22" width="14.28125" style="3" hidden="1" customWidth="1"/>
    <col min="23" max="23" width="20.00390625" style="3" customWidth="1"/>
    <col min="24" max="24" width="10.421875" style="3" bestFit="1" customWidth="1"/>
    <col min="25" max="26" width="9.140625" style="3" customWidth="1"/>
    <col min="27" max="27" width="12.7109375" style="3" bestFit="1" customWidth="1"/>
    <col min="28" max="16384" width="9.140625" style="3" customWidth="1"/>
  </cols>
  <sheetData>
    <row r="1" spans="2:4" ht="18.75">
      <c r="B1" s="2"/>
      <c r="D1" s="3" t="s">
        <v>56</v>
      </c>
    </row>
    <row r="2" spans="2:4" ht="18.75">
      <c r="B2" s="2"/>
      <c r="D2" s="3" t="s">
        <v>20</v>
      </c>
    </row>
    <row r="3" spans="2:20" ht="18.75">
      <c r="B3" s="2"/>
      <c r="D3" s="127" t="s">
        <v>55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2:17" ht="18.75">
      <c r="B4" s="2"/>
      <c r="C4" s="2"/>
      <c r="D4" s="3" t="s">
        <v>57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8.75">
      <c r="B5" s="2"/>
      <c r="C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 customHeight="1">
      <c r="A6" s="31"/>
      <c r="B6" s="31"/>
      <c r="C6" s="31"/>
      <c r="D6" s="3" t="s">
        <v>35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9.5" customHeight="1">
      <c r="A7" s="31"/>
      <c r="B7" s="31"/>
      <c r="C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ht="14.25" customHeight="1"/>
    <row r="9" spans="1:23" ht="59.25" customHeight="1">
      <c r="A9" s="132" t="s">
        <v>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29"/>
      <c r="W9" s="129"/>
    </row>
    <row r="10" ht="18.75" hidden="1"/>
    <row r="12" spans="21:23" ht="19.5" thickBot="1">
      <c r="U12" s="4"/>
      <c r="V12" s="4"/>
      <c r="W12" s="4" t="s">
        <v>41</v>
      </c>
    </row>
    <row r="13" spans="1:23" ht="19.5" customHeight="1">
      <c r="A13" s="136" t="s">
        <v>0</v>
      </c>
      <c r="B13" s="133" t="s">
        <v>19</v>
      </c>
      <c r="C13" s="133" t="s">
        <v>5</v>
      </c>
      <c r="D13" s="139" t="s">
        <v>6</v>
      </c>
      <c r="E13" s="97" t="s">
        <v>27</v>
      </c>
      <c r="F13" s="111"/>
      <c r="G13" s="112"/>
      <c r="H13" s="97" t="s">
        <v>44</v>
      </c>
      <c r="I13" s="97" t="s">
        <v>27</v>
      </c>
      <c r="J13" s="98"/>
      <c r="K13" s="98"/>
      <c r="L13" s="98"/>
      <c r="M13" s="99"/>
      <c r="N13" s="123" t="s">
        <v>51</v>
      </c>
      <c r="O13" s="124" t="s">
        <v>27</v>
      </c>
      <c r="P13" s="97" t="s">
        <v>39</v>
      </c>
      <c r="Q13" s="98"/>
      <c r="R13" s="98"/>
      <c r="S13" s="98"/>
      <c r="T13" s="99"/>
      <c r="U13" s="97" t="s">
        <v>28</v>
      </c>
      <c r="V13" s="98"/>
      <c r="W13" s="106"/>
    </row>
    <row r="14" spans="1:23" ht="30.75" customHeight="1">
      <c r="A14" s="137"/>
      <c r="B14" s="134"/>
      <c r="C14" s="134"/>
      <c r="D14" s="140"/>
      <c r="E14" s="113"/>
      <c r="F14" s="114"/>
      <c r="G14" s="115"/>
      <c r="H14" s="109"/>
      <c r="I14" s="100"/>
      <c r="J14" s="101"/>
      <c r="K14" s="101"/>
      <c r="L14" s="101"/>
      <c r="M14" s="102"/>
      <c r="N14" s="100"/>
      <c r="O14" s="125"/>
      <c r="P14" s="100"/>
      <c r="Q14" s="101"/>
      <c r="R14" s="101"/>
      <c r="S14" s="101"/>
      <c r="T14" s="102"/>
      <c r="U14" s="100"/>
      <c r="V14" s="101"/>
      <c r="W14" s="107"/>
    </row>
    <row r="15" spans="1:23" ht="48.75" customHeight="1" thickBot="1">
      <c r="A15" s="138"/>
      <c r="B15" s="135"/>
      <c r="C15" s="135"/>
      <c r="D15" s="141"/>
      <c r="E15" s="116"/>
      <c r="F15" s="117"/>
      <c r="G15" s="118"/>
      <c r="H15" s="110"/>
      <c r="I15" s="103"/>
      <c r="J15" s="104"/>
      <c r="K15" s="104"/>
      <c r="L15" s="104"/>
      <c r="M15" s="105"/>
      <c r="N15" s="103"/>
      <c r="O15" s="126"/>
      <c r="P15" s="103"/>
      <c r="Q15" s="104"/>
      <c r="R15" s="104"/>
      <c r="S15" s="104"/>
      <c r="T15" s="105"/>
      <c r="U15" s="103"/>
      <c r="V15" s="104"/>
      <c r="W15" s="108"/>
    </row>
    <row r="16" spans="1:23" ht="16.5" customHeight="1" thickBot="1">
      <c r="A16" s="24" t="s">
        <v>21</v>
      </c>
      <c r="B16" s="28">
        <v>2</v>
      </c>
      <c r="C16" s="28">
        <v>3</v>
      </c>
      <c r="D16" s="32">
        <v>4</v>
      </c>
      <c r="E16" s="44">
        <v>4</v>
      </c>
      <c r="F16" s="29">
        <v>4</v>
      </c>
      <c r="G16" s="32">
        <v>4</v>
      </c>
      <c r="H16" s="32">
        <v>4</v>
      </c>
      <c r="I16" s="32">
        <v>5</v>
      </c>
      <c r="J16" s="29">
        <v>4</v>
      </c>
      <c r="K16" s="29">
        <v>4</v>
      </c>
      <c r="L16" s="29">
        <v>6</v>
      </c>
      <c r="M16" s="29">
        <v>5</v>
      </c>
      <c r="N16" s="29">
        <v>6</v>
      </c>
      <c r="O16" s="29">
        <v>5</v>
      </c>
      <c r="P16" s="29">
        <v>8</v>
      </c>
      <c r="Q16" s="55">
        <v>4</v>
      </c>
      <c r="R16" s="51">
        <v>4</v>
      </c>
      <c r="S16" s="80">
        <v>9</v>
      </c>
      <c r="T16" s="80">
        <v>6</v>
      </c>
      <c r="U16" s="80">
        <v>11</v>
      </c>
      <c r="V16" s="51">
        <v>12</v>
      </c>
      <c r="W16" s="52">
        <v>7</v>
      </c>
    </row>
    <row r="17" spans="1:23" ht="18.75">
      <c r="A17" s="23">
        <v>1</v>
      </c>
      <c r="B17" s="25" t="s">
        <v>1</v>
      </c>
      <c r="C17" s="26" t="s">
        <v>4</v>
      </c>
      <c r="D17" s="40"/>
      <c r="E17" s="45">
        <f aca="true" t="shared" si="0" ref="E17:W17">+E18</f>
        <v>14400</v>
      </c>
      <c r="F17" s="27">
        <f t="shared" si="0"/>
        <v>4296.87259</v>
      </c>
      <c r="G17" s="33">
        <f aca="true" t="shared" si="1" ref="G17:L17">+G18</f>
        <v>17714.9</v>
      </c>
      <c r="H17" s="33">
        <f t="shared" si="1"/>
        <v>30000</v>
      </c>
      <c r="I17" s="33">
        <f t="shared" si="1"/>
        <v>47714.9</v>
      </c>
      <c r="J17" s="33">
        <f t="shared" si="1"/>
        <v>25139.6</v>
      </c>
      <c r="K17" s="33">
        <f t="shared" si="1"/>
        <v>29982.91743</v>
      </c>
      <c r="L17" s="33">
        <f t="shared" si="1"/>
        <v>6500</v>
      </c>
      <c r="M17" s="33">
        <f>+M18</f>
        <v>54214.9</v>
      </c>
      <c r="N17" s="33">
        <f>+N18</f>
        <v>-7671.9</v>
      </c>
      <c r="O17" s="33">
        <f>+O18</f>
        <v>46543</v>
      </c>
      <c r="P17" s="27">
        <f t="shared" si="0"/>
        <v>55122.51743</v>
      </c>
      <c r="Q17" s="27">
        <f t="shared" si="0"/>
        <v>0</v>
      </c>
      <c r="R17" s="27">
        <f t="shared" si="0"/>
        <v>29982.91743</v>
      </c>
      <c r="S17" s="27">
        <f t="shared" si="0"/>
        <v>29122.88</v>
      </c>
      <c r="T17" s="33">
        <f t="shared" si="0"/>
        <v>84245.39743</v>
      </c>
      <c r="U17" s="87">
        <f t="shared" si="0"/>
        <v>29982.91743</v>
      </c>
      <c r="V17" s="90">
        <f t="shared" si="0"/>
        <v>0</v>
      </c>
      <c r="W17" s="83">
        <f t="shared" si="0"/>
        <v>29982.91743</v>
      </c>
    </row>
    <row r="18" spans="1:23" ht="18.75">
      <c r="A18" s="11" t="s">
        <v>2</v>
      </c>
      <c r="B18" s="6" t="s">
        <v>30</v>
      </c>
      <c r="C18" s="15" t="s">
        <v>4</v>
      </c>
      <c r="D18" s="41" t="s">
        <v>34</v>
      </c>
      <c r="E18" s="46">
        <f>E20+E23+E21</f>
        <v>14400</v>
      </c>
      <c r="F18" s="18">
        <f>F20+F23+F21</f>
        <v>4296.87259</v>
      </c>
      <c r="G18" s="34">
        <f aca="true" t="shared" si="2" ref="G18:S18">G20+G23+G21+G22</f>
        <v>17714.9</v>
      </c>
      <c r="H18" s="34">
        <f t="shared" si="2"/>
        <v>30000</v>
      </c>
      <c r="I18" s="34">
        <f t="shared" si="2"/>
        <v>47714.9</v>
      </c>
      <c r="J18" s="34">
        <f t="shared" si="2"/>
        <v>25139.6</v>
      </c>
      <c r="K18" s="34">
        <f t="shared" si="2"/>
        <v>29982.91743</v>
      </c>
      <c r="L18" s="34">
        <f t="shared" si="2"/>
        <v>6500</v>
      </c>
      <c r="M18" s="34">
        <f>+M20+M21+M22+M23</f>
        <v>54214.9</v>
      </c>
      <c r="N18" s="34">
        <f>+N20+N21+N22+N23</f>
        <v>-7671.9</v>
      </c>
      <c r="O18" s="34">
        <f>+O20+O21+O22+O23</f>
        <v>46543</v>
      </c>
      <c r="P18" s="18">
        <f t="shared" si="2"/>
        <v>55122.51743</v>
      </c>
      <c r="Q18" s="56">
        <f t="shared" si="2"/>
        <v>0</v>
      </c>
      <c r="R18" s="39">
        <f t="shared" si="2"/>
        <v>29982.91743</v>
      </c>
      <c r="S18" s="18">
        <f t="shared" si="2"/>
        <v>29122.88</v>
      </c>
      <c r="T18" s="34">
        <f>T20+T23+T21+T22</f>
        <v>84245.39743</v>
      </c>
      <c r="U18" s="81">
        <f>U20+U23+U21+U22</f>
        <v>29982.91743</v>
      </c>
      <c r="V18" s="39"/>
      <c r="W18" s="93">
        <f>W20+W23+W21+W22</f>
        <v>29982.91743</v>
      </c>
    </row>
    <row r="19" spans="1:23" ht="18.75">
      <c r="A19" s="11"/>
      <c r="B19" s="1" t="s">
        <v>3</v>
      </c>
      <c r="C19" s="15"/>
      <c r="D19" s="41"/>
      <c r="E19" s="46"/>
      <c r="F19" s="18"/>
      <c r="G19" s="34"/>
      <c r="H19" s="34"/>
      <c r="I19" s="34"/>
      <c r="J19" s="18"/>
      <c r="K19" s="18"/>
      <c r="L19" s="18"/>
      <c r="M19" s="18"/>
      <c r="N19" s="18"/>
      <c r="O19" s="18"/>
      <c r="P19" s="18"/>
      <c r="Q19" s="56"/>
      <c r="R19" s="39"/>
      <c r="S19" s="81"/>
      <c r="T19" s="18"/>
      <c r="U19" s="81"/>
      <c r="V19" s="39"/>
      <c r="W19" s="93"/>
    </row>
    <row r="20" spans="1:23" ht="38.25" customHeight="1">
      <c r="A20" s="11"/>
      <c r="B20" s="1" t="s">
        <v>46</v>
      </c>
      <c r="C20" s="7"/>
      <c r="D20" s="42"/>
      <c r="E20" s="47">
        <f>13760.3+639.7</f>
        <v>14400</v>
      </c>
      <c r="F20" s="19"/>
      <c r="G20" s="35">
        <f>E20+F20</f>
        <v>14400</v>
      </c>
      <c r="H20" s="35"/>
      <c r="I20" s="35">
        <f>+G20+H20</f>
        <v>14400</v>
      </c>
      <c r="J20" s="19">
        <f>25779.3-639.7</f>
        <v>25139.6</v>
      </c>
      <c r="K20" s="19"/>
      <c r="L20" s="19">
        <v>6500</v>
      </c>
      <c r="M20" s="19">
        <f>I20+L20</f>
        <v>20900</v>
      </c>
      <c r="N20" s="19"/>
      <c r="O20" s="19">
        <f>+M20+N20</f>
        <v>20900</v>
      </c>
      <c r="P20" s="19">
        <f>J20+K20</f>
        <v>25139.6</v>
      </c>
      <c r="Q20" s="57">
        <v>0</v>
      </c>
      <c r="R20" s="39"/>
      <c r="S20" s="81">
        <v>29122.88</v>
      </c>
      <c r="T20" s="19">
        <f>P20+S20</f>
        <v>54262.479999999996</v>
      </c>
      <c r="U20" s="81">
        <f>Q20+R20</f>
        <v>0</v>
      </c>
      <c r="V20" s="39"/>
      <c r="W20" s="94">
        <f>U20+V20</f>
        <v>0</v>
      </c>
    </row>
    <row r="21" spans="1:23" ht="38.25" customHeight="1">
      <c r="A21" s="53"/>
      <c r="B21" s="54" t="s">
        <v>42</v>
      </c>
      <c r="C21" s="7"/>
      <c r="D21" s="42"/>
      <c r="E21" s="47">
        <v>0</v>
      </c>
      <c r="F21" s="19">
        <v>4296.87259</v>
      </c>
      <c r="G21" s="35">
        <v>2884.9</v>
      </c>
      <c r="H21" s="35">
        <v>30000</v>
      </c>
      <c r="I21" s="35">
        <f>+G21+H21</f>
        <v>32884.9</v>
      </c>
      <c r="J21" s="19">
        <v>0</v>
      </c>
      <c r="K21" s="19"/>
      <c r="L21" s="19"/>
      <c r="M21" s="19">
        <f>I21+L21</f>
        <v>32884.9</v>
      </c>
      <c r="N21" s="19">
        <f>-2884.9-4357</f>
        <v>-7241.9</v>
      </c>
      <c r="O21" s="19">
        <f>+M21+N21</f>
        <v>25643</v>
      </c>
      <c r="P21" s="19">
        <f>J21+K21</f>
        <v>0</v>
      </c>
      <c r="Q21" s="57">
        <v>0</v>
      </c>
      <c r="R21" s="39"/>
      <c r="S21" s="81"/>
      <c r="T21" s="19">
        <f>P21+S21</f>
        <v>0</v>
      </c>
      <c r="U21" s="81">
        <f>Q21+R21</f>
        <v>0</v>
      </c>
      <c r="V21" s="39"/>
      <c r="W21" s="94">
        <f>U21+V21</f>
        <v>0</v>
      </c>
    </row>
    <row r="22" spans="1:23" ht="78.75" customHeight="1" hidden="1">
      <c r="A22" s="53"/>
      <c r="B22" s="54" t="s">
        <v>43</v>
      </c>
      <c r="C22" s="7"/>
      <c r="D22" s="42"/>
      <c r="E22" s="47"/>
      <c r="F22" s="19">
        <v>430</v>
      </c>
      <c r="G22" s="19">
        <f>+F22</f>
        <v>430</v>
      </c>
      <c r="H22" s="59"/>
      <c r="I22" s="35">
        <f>+G22+H22</f>
        <v>430</v>
      </c>
      <c r="J22" s="59"/>
      <c r="K22" s="19"/>
      <c r="L22" s="35"/>
      <c r="M22" s="19">
        <f>I22+L22</f>
        <v>430</v>
      </c>
      <c r="N22" s="35">
        <v>-430</v>
      </c>
      <c r="O22" s="19">
        <f>+M22+N22</f>
        <v>0</v>
      </c>
      <c r="P22" s="35">
        <v>0</v>
      </c>
      <c r="Q22" s="60"/>
      <c r="R22" s="39"/>
      <c r="S22" s="81"/>
      <c r="T22" s="19">
        <f>P22+S22</f>
        <v>0</v>
      </c>
      <c r="U22" s="81">
        <v>0</v>
      </c>
      <c r="V22" s="39"/>
      <c r="W22" s="94">
        <f>U22+V22</f>
        <v>0</v>
      </c>
    </row>
    <row r="23" spans="1:23" ht="38.25" customHeight="1">
      <c r="A23" s="53"/>
      <c r="B23" s="54" t="s">
        <v>40</v>
      </c>
      <c r="C23" s="7"/>
      <c r="D23" s="42"/>
      <c r="E23" s="47">
        <v>0</v>
      </c>
      <c r="F23" s="19"/>
      <c r="G23" s="35">
        <f>E23+F23</f>
        <v>0</v>
      </c>
      <c r="H23" s="35"/>
      <c r="I23" s="35">
        <f>+G23+H23</f>
        <v>0</v>
      </c>
      <c r="J23" s="19">
        <v>0</v>
      </c>
      <c r="K23" s="19">
        <v>29982.91743</v>
      </c>
      <c r="L23" s="19"/>
      <c r="M23" s="19">
        <f>I23+L23</f>
        <v>0</v>
      </c>
      <c r="N23" s="19"/>
      <c r="O23" s="19">
        <f>+M23+N23</f>
        <v>0</v>
      </c>
      <c r="P23" s="19">
        <f>J23+K23</f>
        <v>29982.91743</v>
      </c>
      <c r="Q23" s="57">
        <v>0</v>
      </c>
      <c r="R23" s="39">
        <v>29982.91743</v>
      </c>
      <c r="S23" s="81"/>
      <c r="T23" s="19">
        <f>P23+S23</f>
        <v>29982.91743</v>
      </c>
      <c r="U23" s="81">
        <f>Q23+R23</f>
        <v>29982.91743</v>
      </c>
      <c r="V23" s="39"/>
      <c r="W23" s="94">
        <f>U23+V23</f>
        <v>29982.91743</v>
      </c>
    </row>
    <row r="24" spans="1:23" ht="45" customHeight="1" hidden="1">
      <c r="A24" s="11"/>
      <c r="B24" s="1"/>
      <c r="C24" s="7"/>
      <c r="D24" s="42"/>
      <c r="E24" s="47"/>
      <c r="F24" s="19"/>
      <c r="G24" s="35"/>
      <c r="H24" s="35"/>
      <c r="I24" s="35"/>
      <c r="J24" s="19"/>
      <c r="K24" s="19"/>
      <c r="L24" s="19"/>
      <c r="M24" s="19"/>
      <c r="N24" s="19"/>
      <c r="O24" s="19"/>
      <c r="P24" s="19"/>
      <c r="Q24" s="57"/>
      <c r="R24" s="39"/>
      <c r="S24" s="81"/>
      <c r="T24" s="19"/>
      <c r="U24" s="81"/>
      <c r="V24" s="39"/>
      <c r="W24" s="94"/>
    </row>
    <row r="25" spans="1:23" ht="18.75" hidden="1">
      <c r="A25" s="11"/>
      <c r="B25" s="14"/>
      <c r="C25" s="7"/>
      <c r="D25" s="42"/>
      <c r="E25" s="47"/>
      <c r="F25" s="19"/>
      <c r="G25" s="35"/>
      <c r="H25" s="35"/>
      <c r="I25" s="35"/>
      <c r="J25" s="19"/>
      <c r="K25" s="19"/>
      <c r="L25" s="19"/>
      <c r="M25" s="19"/>
      <c r="N25" s="19"/>
      <c r="O25" s="19"/>
      <c r="P25" s="19"/>
      <c r="Q25" s="57"/>
      <c r="R25" s="39"/>
      <c r="S25" s="81"/>
      <c r="T25" s="19"/>
      <c r="U25" s="81"/>
      <c r="V25" s="39"/>
      <c r="W25" s="94"/>
    </row>
    <row r="26" spans="1:23" ht="18.75" hidden="1">
      <c r="A26" s="11"/>
      <c r="B26" s="14"/>
      <c r="C26" s="7"/>
      <c r="D26" s="42"/>
      <c r="E26" s="47"/>
      <c r="F26" s="19"/>
      <c r="G26" s="35"/>
      <c r="H26" s="35"/>
      <c r="I26" s="35"/>
      <c r="J26" s="19"/>
      <c r="K26" s="19"/>
      <c r="L26" s="19"/>
      <c r="M26" s="19"/>
      <c r="N26" s="19"/>
      <c r="O26" s="19"/>
      <c r="P26" s="19"/>
      <c r="Q26" s="57"/>
      <c r="R26" s="39"/>
      <c r="S26" s="81"/>
      <c r="T26" s="19"/>
      <c r="U26" s="81"/>
      <c r="V26" s="39"/>
      <c r="W26" s="94"/>
    </row>
    <row r="27" spans="1:24" ht="18.75">
      <c r="A27" s="12" t="s">
        <v>31</v>
      </c>
      <c r="B27" s="8" t="s">
        <v>7</v>
      </c>
      <c r="C27" s="16" t="s">
        <v>9</v>
      </c>
      <c r="D27" s="43"/>
      <c r="E27" s="48">
        <f aca="true" t="shared" si="3" ref="E27:W27">E28+E36+E32</f>
        <v>40293.3</v>
      </c>
      <c r="F27" s="20">
        <f t="shared" si="3"/>
        <v>0</v>
      </c>
      <c r="G27" s="36">
        <f t="shared" si="3"/>
        <v>51441.8</v>
      </c>
      <c r="H27" s="36">
        <f aca="true" t="shared" si="4" ref="H27:O27">H28+H36+H32</f>
        <v>-14320.288760000001</v>
      </c>
      <c r="I27" s="36">
        <f t="shared" si="4"/>
        <v>37121.51124</v>
      </c>
      <c r="J27" s="36">
        <f t="shared" si="4"/>
        <v>10000</v>
      </c>
      <c r="K27" s="36">
        <f t="shared" si="4"/>
        <v>0</v>
      </c>
      <c r="L27" s="36">
        <f t="shared" si="4"/>
        <v>0</v>
      </c>
      <c r="M27" s="36">
        <f t="shared" si="4"/>
        <v>37121.51124</v>
      </c>
      <c r="N27" s="36">
        <f t="shared" si="4"/>
        <v>-14170.7233</v>
      </c>
      <c r="O27" s="36">
        <f t="shared" si="4"/>
        <v>22950.813599999998</v>
      </c>
      <c r="P27" s="20">
        <f t="shared" si="3"/>
        <v>10000</v>
      </c>
      <c r="Q27" s="20">
        <f t="shared" si="3"/>
        <v>10000</v>
      </c>
      <c r="R27" s="20">
        <f t="shared" si="3"/>
        <v>0</v>
      </c>
      <c r="S27" s="20">
        <f t="shared" si="3"/>
        <v>0</v>
      </c>
      <c r="T27" s="36">
        <f t="shared" si="3"/>
        <v>10000</v>
      </c>
      <c r="U27" s="88">
        <f t="shared" si="3"/>
        <v>10000</v>
      </c>
      <c r="V27" s="91">
        <f t="shared" si="3"/>
        <v>0</v>
      </c>
      <c r="W27" s="84">
        <f t="shared" si="3"/>
        <v>10000</v>
      </c>
      <c r="X27" s="13"/>
    </row>
    <row r="28" spans="1:23" ht="18.75">
      <c r="A28" s="11" t="s">
        <v>32</v>
      </c>
      <c r="B28" s="1" t="s">
        <v>8</v>
      </c>
      <c r="C28" s="7" t="s">
        <v>9</v>
      </c>
      <c r="D28" s="42" t="s">
        <v>10</v>
      </c>
      <c r="E28" s="47">
        <f aca="true" t="shared" si="5" ref="E28:L28">E31+E30</f>
        <v>12600</v>
      </c>
      <c r="F28" s="19">
        <f t="shared" si="5"/>
        <v>0</v>
      </c>
      <c r="G28" s="35">
        <f t="shared" si="5"/>
        <v>23748.5</v>
      </c>
      <c r="H28" s="35">
        <f t="shared" si="5"/>
        <v>-16220.2</v>
      </c>
      <c r="I28" s="35">
        <f t="shared" si="5"/>
        <v>7528.299999999999</v>
      </c>
      <c r="J28" s="35">
        <f t="shared" si="5"/>
        <v>10000</v>
      </c>
      <c r="K28" s="35">
        <f t="shared" si="5"/>
        <v>0</v>
      </c>
      <c r="L28" s="35">
        <f t="shared" si="5"/>
        <v>0</v>
      </c>
      <c r="M28" s="35">
        <f>+M30+M31</f>
        <v>7528.299999999999</v>
      </c>
      <c r="N28" s="35">
        <f>+N30+N31</f>
        <v>0</v>
      </c>
      <c r="O28" s="35">
        <f>+O30+O31</f>
        <v>7528.325659999999</v>
      </c>
      <c r="P28" s="19">
        <f>P31+P30</f>
        <v>10000</v>
      </c>
      <c r="Q28" s="57">
        <f>Q31+Q30</f>
        <v>10000</v>
      </c>
      <c r="R28" s="39">
        <f>R31+R30</f>
        <v>0</v>
      </c>
      <c r="S28" s="81"/>
      <c r="T28" s="35">
        <f>T31+T30</f>
        <v>10000</v>
      </c>
      <c r="U28" s="81">
        <f>U31+U30</f>
        <v>10000</v>
      </c>
      <c r="V28" s="39"/>
      <c r="W28" s="94">
        <f>W31+W30</f>
        <v>10000</v>
      </c>
    </row>
    <row r="29" spans="1:23" ht="18.75">
      <c r="A29" s="11"/>
      <c r="B29" s="1" t="s">
        <v>3</v>
      </c>
      <c r="C29" s="7"/>
      <c r="D29" s="42"/>
      <c r="E29" s="47"/>
      <c r="F29" s="19"/>
      <c r="G29" s="35"/>
      <c r="H29" s="35"/>
      <c r="I29" s="35"/>
      <c r="J29" s="19"/>
      <c r="K29" s="19"/>
      <c r="L29" s="19"/>
      <c r="M29" s="19"/>
      <c r="N29" s="19"/>
      <c r="O29" s="19"/>
      <c r="P29" s="19"/>
      <c r="Q29" s="57"/>
      <c r="R29" s="39"/>
      <c r="S29" s="81"/>
      <c r="T29" s="19"/>
      <c r="U29" s="81"/>
      <c r="V29" s="39"/>
      <c r="W29" s="94"/>
    </row>
    <row r="30" spans="1:23" ht="37.5">
      <c r="A30" s="11"/>
      <c r="B30" s="1" t="s">
        <v>24</v>
      </c>
      <c r="C30" s="7"/>
      <c r="D30" s="42"/>
      <c r="E30" s="47">
        <v>10000</v>
      </c>
      <c r="F30" s="19"/>
      <c r="G30" s="35">
        <v>21148.5</v>
      </c>
      <c r="H30" s="35">
        <v>-16220.2</v>
      </c>
      <c r="I30" s="35">
        <f>+G30+H30</f>
        <v>4928.299999999999</v>
      </c>
      <c r="J30" s="19">
        <v>0</v>
      </c>
      <c r="K30" s="19"/>
      <c r="L30" s="19"/>
      <c r="M30" s="19">
        <f>I30+L30</f>
        <v>4928.299999999999</v>
      </c>
      <c r="N30" s="19"/>
      <c r="O30" s="19">
        <v>4928.325659999999</v>
      </c>
      <c r="P30" s="19">
        <f>J30+K30</f>
        <v>0</v>
      </c>
      <c r="Q30" s="57">
        <v>0</v>
      </c>
      <c r="R30" s="39"/>
      <c r="S30" s="81"/>
      <c r="T30" s="19">
        <f>P30+S30</f>
        <v>0</v>
      </c>
      <c r="U30" s="81">
        <f>Q30+R30</f>
        <v>0</v>
      </c>
      <c r="V30" s="39"/>
      <c r="W30" s="94">
        <f aca="true" t="shared" si="6" ref="W30:W38">U30+V30</f>
        <v>0</v>
      </c>
    </row>
    <row r="31" spans="1:23" ht="57" customHeight="1">
      <c r="A31" s="11"/>
      <c r="B31" s="1" t="s">
        <v>17</v>
      </c>
      <c r="C31" s="7"/>
      <c r="D31" s="42"/>
      <c r="E31" s="49">
        <v>2600</v>
      </c>
      <c r="F31" s="21"/>
      <c r="G31" s="37">
        <f>E31+F31</f>
        <v>2600</v>
      </c>
      <c r="H31" s="37"/>
      <c r="I31" s="35">
        <f>+G31+H31</f>
        <v>2600</v>
      </c>
      <c r="J31" s="21">
        <v>10000</v>
      </c>
      <c r="K31" s="21"/>
      <c r="L31" s="21"/>
      <c r="M31" s="19">
        <f aca="true" t="shared" si="7" ref="M31:M38">I31+L31</f>
        <v>2600</v>
      </c>
      <c r="N31" s="19"/>
      <c r="O31" s="19">
        <f>+M31+N31</f>
        <v>2600</v>
      </c>
      <c r="P31" s="21">
        <f>J31+K31</f>
        <v>10000</v>
      </c>
      <c r="Q31" s="58">
        <v>10000</v>
      </c>
      <c r="R31" s="39"/>
      <c r="S31" s="81"/>
      <c r="T31" s="19">
        <f aca="true" t="shared" si="8" ref="T31:T38">P31+S31</f>
        <v>10000</v>
      </c>
      <c r="U31" s="81">
        <f>Q31+R31</f>
        <v>10000</v>
      </c>
      <c r="V31" s="39"/>
      <c r="W31" s="94">
        <f t="shared" si="6"/>
        <v>10000</v>
      </c>
    </row>
    <row r="32" spans="1:23" ht="18.75">
      <c r="A32" s="11" t="s">
        <v>33</v>
      </c>
      <c r="B32" s="1" t="s">
        <v>11</v>
      </c>
      <c r="C32" s="7" t="s">
        <v>9</v>
      </c>
      <c r="D32" s="42" t="s">
        <v>12</v>
      </c>
      <c r="E32" s="47">
        <f>E34</f>
        <v>12693.3</v>
      </c>
      <c r="F32" s="19">
        <f>F34</f>
        <v>0</v>
      </c>
      <c r="G32" s="35">
        <f aca="true" t="shared" si="9" ref="G32:L32">G34+G35</f>
        <v>12693.3</v>
      </c>
      <c r="H32" s="35">
        <f t="shared" si="9"/>
        <v>1899.91124</v>
      </c>
      <c r="I32" s="35">
        <f t="shared" si="9"/>
        <v>14593.211239999999</v>
      </c>
      <c r="J32" s="35">
        <f t="shared" si="9"/>
        <v>0</v>
      </c>
      <c r="K32" s="35">
        <f t="shared" si="9"/>
        <v>0</v>
      </c>
      <c r="L32" s="35">
        <f t="shared" si="9"/>
        <v>0</v>
      </c>
      <c r="M32" s="19">
        <f>+M34+M35</f>
        <v>14593.211239999999</v>
      </c>
      <c r="N32" s="19">
        <f>+N34+N35</f>
        <v>0</v>
      </c>
      <c r="O32" s="19">
        <f>+O34+O35</f>
        <v>14593.211239999999</v>
      </c>
      <c r="P32" s="19">
        <f>P34</f>
        <v>0</v>
      </c>
      <c r="Q32" s="57">
        <f>Q34</f>
        <v>0</v>
      </c>
      <c r="R32" s="39">
        <f>R34</f>
        <v>0</v>
      </c>
      <c r="S32" s="81"/>
      <c r="T32" s="19">
        <f>P32+S32</f>
        <v>0</v>
      </c>
      <c r="U32" s="81">
        <f>U34</f>
        <v>0</v>
      </c>
      <c r="V32" s="39"/>
      <c r="W32" s="94">
        <f>W34+W35</f>
        <v>0</v>
      </c>
    </row>
    <row r="33" spans="1:23" ht="18.75">
      <c r="A33" s="11"/>
      <c r="B33" s="1" t="s">
        <v>3</v>
      </c>
      <c r="C33" s="7"/>
      <c r="D33" s="42"/>
      <c r="E33" s="47"/>
      <c r="F33" s="19"/>
      <c r="G33" s="35"/>
      <c r="H33" s="35"/>
      <c r="I33" s="35"/>
      <c r="J33" s="19"/>
      <c r="K33" s="19"/>
      <c r="L33" s="19"/>
      <c r="M33" s="19"/>
      <c r="N33" s="19"/>
      <c r="O33" s="19"/>
      <c r="P33" s="19"/>
      <c r="Q33" s="57"/>
      <c r="R33" s="39"/>
      <c r="S33" s="81"/>
      <c r="T33" s="19"/>
      <c r="U33" s="81"/>
      <c r="V33" s="39"/>
      <c r="W33" s="94"/>
    </row>
    <row r="34" spans="1:23" ht="44.25" customHeight="1">
      <c r="A34" s="11"/>
      <c r="B34" s="1" t="s">
        <v>38</v>
      </c>
      <c r="C34" s="7"/>
      <c r="D34" s="42"/>
      <c r="E34" s="49">
        <v>12693.3</v>
      </c>
      <c r="F34" s="21"/>
      <c r="G34" s="37">
        <f>E34+F34</f>
        <v>12693.3</v>
      </c>
      <c r="H34" s="37"/>
      <c r="I34" s="35">
        <f>+G34+H34</f>
        <v>12693.3</v>
      </c>
      <c r="J34" s="21">
        <v>0</v>
      </c>
      <c r="K34" s="21"/>
      <c r="L34" s="21">
        <f>-6500+6500</f>
        <v>0</v>
      </c>
      <c r="M34" s="19">
        <f t="shared" si="7"/>
        <v>12693.3</v>
      </c>
      <c r="N34" s="19"/>
      <c r="O34" s="19">
        <f>+M34+N34</f>
        <v>12693.3</v>
      </c>
      <c r="P34" s="21">
        <f>J34+K34</f>
        <v>0</v>
      </c>
      <c r="Q34" s="58">
        <v>0</v>
      </c>
      <c r="R34" s="39"/>
      <c r="S34" s="81"/>
      <c r="T34" s="19">
        <f t="shared" si="8"/>
        <v>0</v>
      </c>
      <c r="U34" s="81">
        <f>Q34+R34</f>
        <v>0</v>
      </c>
      <c r="V34" s="39"/>
      <c r="W34" s="94">
        <f t="shared" si="6"/>
        <v>0</v>
      </c>
    </row>
    <row r="35" spans="1:23" ht="44.25" customHeight="1">
      <c r="A35" s="11"/>
      <c r="B35" s="1" t="s">
        <v>47</v>
      </c>
      <c r="C35" s="7"/>
      <c r="D35" s="42"/>
      <c r="E35" s="49"/>
      <c r="F35" s="21"/>
      <c r="G35" s="37">
        <v>0</v>
      </c>
      <c r="H35" s="37">
        <v>1899.91124</v>
      </c>
      <c r="I35" s="35">
        <f>+G35+H35</f>
        <v>1899.91124</v>
      </c>
      <c r="J35" s="21"/>
      <c r="K35" s="21"/>
      <c r="L35" s="21"/>
      <c r="M35" s="19">
        <f t="shared" si="7"/>
        <v>1899.91124</v>
      </c>
      <c r="N35" s="19"/>
      <c r="O35" s="19">
        <f>+M35+N35</f>
        <v>1899.91124</v>
      </c>
      <c r="P35" s="21">
        <v>0</v>
      </c>
      <c r="Q35" s="58"/>
      <c r="R35" s="39"/>
      <c r="S35" s="81"/>
      <c r="T35" s="19">
        <f t="shared" si="8"/>
        <v>0</v>
      </c>
      <c r="U35" s="81">
        <v>0</v>
      </c>
      <c r="V35" s="39"/>
      <c r="W35" s="94">
        <f t="shared" si="6"/>
        <v>0</v>
      </c>
    </row>
    <row r="36" spans="1:23" ht="18.75">
      <c r="A36" s="11" t="s">
        <v>37</v>
      </c>
      <c r="B36" s="1" t="s">
        <v>22</v>
      </c>
      <c r="C36" s="7" t="s">
        <v>9</v>
      </c>
      <c r="D36" s="42" t="s">
        <v>23</v>
      </c>
      <c r="E36" s="49">
        <f aca="true" t="shared" si="10" ref="E36:U36">E38</f>
        <v>15000</v>
      </c>
      <c r="F36" s="21">
        <f t="shared" si="10"/>
        <v>0</v>
      </c>
      <c r="G36" s="37">
        <f t="shared" si="10"/>
        <v>15000</v>
      </c>
      <c r="H36" s="37">
        <f t="shared" si="10"/>
        <v>0</v>
      </c>
      <c r="I36" s="37">
        <f t="shared" si="10"/>
        <v>15000</v>
      </c>
      <c r="J36" s="21">
        <f t="shared" si="10"/>
        <v>0</v>
      </c>
      <c r="K36" s="21">
        <f t="shared" si="10"/>
        <v>0</v>
      </c>
      <c r="L36" s="21"/>
      <c r="M36" s="19">
        <f>+M38</f>
        <v>15000</v>
      </c>
      <c r="N36" s="19">
        <f>+N38</f>
        <v>-14170.7233</v>
      </c>
      <c r="O36" s="19">
        <f>+O38</f>
        <v>829.2767000000003</v>
      </c>
      <c r="P36" s="21">
        <f t="shared" si="10"/>
        <v>0</v>
      </c>
      <c r="Q36" s="58">
        <f t="shared" si="10"/>
        <v>0</v>
      </c>
      <c r="R36" s="39">
        <f t="shared" si="10"/>
        <v>0</v>
      </c>
      <c r="S36" s="81"/>
      <c r="T36" s="19">
        <f t="shared" si="8"/>
        <v>0</v>
      </c>
      <c r="U36" s="81">
        <f t="shared" si="10"/>
        <v>0</v>
      </c>
      <c r="V36" s="39"/>
      <c r="W36" s="94">
        <f>W38</f>
        <v>0</v>
      </c>
    </row>
    <row r="37" spans="1:23" ht="18.75">
      <c r="A37" s="11"/>
      <c r="B37" s="1" t="s">
        <v>3</v>
      </c>
      <c r="C37" s="7"/>
      <c r="D37" s="42"/>
      <c r="E37" s="49"/>
      <c r="F37" s="21"/>
      <c r="G37" s="37"/>
      <c r="H37" s="37"/>
      <c r="I37" s="37"/>
      <c r="J37" s="21"/>
      <c r="K37" s="21"/>
      <c r="L37" s="21"/>
      <c r="M37" s="19"/>
      <c r="N37" s="19"/>
      <c r="O37" s="19"/>
      <c r="P37" s="21"/>
      <c r="Q37" s="58"/>
      <c r="R37" s="39"/>
      <c r="S37" s="81"/>
      <c r="T37" s="19"/>
      <c r="U37" s="81"/>
      <c r="V37" s="39"/>
      <c r="W37" s="94"/>
    </row>
    <row r="38" spans="1:23" ht="18" customHeight="1">
      <c r="A38" s="11"/>
      <c r="B38" s="1" t="s">
        <v>29</v>
      </c>
      <c r="C38" s="7"/>
      <c r="D38" s="42"/>
      <c r="E38" s="49">
        <v>15000</v>
      </c>
      <c r="F38" s="21"/>
      <c r="G38" s="37">
        <f>E38+F38</f>
        <v>15000</v>
      </c>
      <c r="H38" s="37"/>
      <c r="I38" s="35">
        <f>+G38+H38</f>
        <v>15000</v>
      </c>
      <c r="J38" s="21">
        <v>0</v>
      </c>
      <c r="K38" s="21"/>
      <c r="L38" s="21"/>
      <c r="M38" s="19">
        <f t="shared" si="7"/>
        <v>15000</v>
      </c>
      <c r="N38" s="19">
        <v>-14170.7233</v>
      </c>
      <c r="O38" s="19">
        <f>+M38+N38</f>
        <v>829.2767000000003</v>
      </c>
      <c r="P38" s="21">
        <f>J38+K38</f>
        <v>0</v>
      </c>
      <c r="Q38" s="58">
        <v>0</v>
      </c>
      <c r="R38" s="39"/>
      <c r="S38" s="81"/>
      <c r="T38" s="19">
        <f t="shared" si="8"/>
        <v>0</v>
      </c>
      <c r="U38" s="81">
        <f>Q38+R38</f>
        <v>0</v>
      </c>
      <c r="V38" s="39"/>
      <c r="W38" s="94">
        <f t="shared" si="6"/>
        <v>0</v>
      </c>
    </row>
    <row r="39" spans="1:23" ht="18.75">
      <c r="A39" s="12" t="s">
        <v>13</v>
      </c>
      <c r="B39" s="8" t="s">
        <v>14</v>
      </c>
      <c r="C39" s="16" t="s">
        <v>16</v>
      </c>
      <c r="D39" s="43"/>
      <c r="E39" s="50">
        <f aca="true" t="shared" si="11" ref="E39:V39">E40</f>
        <v>16809</v>
      </c>
      <c r="F39" s="22">
        <f t="shared" si="11"/>
        <v>15731.9</v>
      </c>
      <c r="G39" s="38">
        <f t="shared" si="11"/>
        <v>32540.9</v>
      </c>
      <c r="H39" s="38">
        <f t="shared" si="11"/>
        <v>0</v>
      </c>
      <c r="I39" s="38">
        <f t="shared" si="11"/>
        <v>60745.3</v>
      </c>
      <c r="J39" s="38">
        <f t="shared" si="11"/>
        <v>8292</v>
      </c>
      <c r="K39" s="38">
        <f t="shared" si="11"/>
        <v>0</v>
      </c>
      <c r="L39" s="38">
        <f t="shared" si="11"/>
        <v>0</v>
      </c>
      <c r="M39" s="38">
        <f>+M40</f>
        <v>60745.3</v>
      </c>
      <c r="N39" s="38">
        <f>+N40</f>
        <v>0</v>
      </c>
      <c r="O39" s="38">
        <f>+O40</f>
        <v>60745.3</v>
      </c>
      <c r="P39" s="22">
        <f t="shared" si="11"/>
        <v>8292</v>
      </c>
      <c r="Q39" s="22">
        <f t="shared" si="11"/>
        <v>7829</v>
      </c>
      <c r="R39" s="22">
        <f t="shared" si="11"/>
        <v>0</v>
      </c>
      <c r="S39" s="22">
        <f t="shared" si="11"/>
        <v>0</v>
      </c>
      <c r="T39" s="38">
        <f>T40</f>
        <v>8292</v>
      </c>
      <c r="U39" s="88">
        <f t="shared" si="11"/>
        <v>7829</v>
      </c>
      <c r="V39" s="91">
        <f t="shared" si="11"/>
        <v>0</v>
      </c>
      <c r="W39" s="85">
        <f>W40</f>
        <v>7829</v>
      </c>
    </row>
    <row r="40" spans="1:23" ht="18.75">
      <c r="A40" s="11" t="s">
        <v>26</v>
      </c>
      <c r="B40" s="1" t="s">
        <v>15</v>
      </c>
      <c r="C40" s="7" t="s">
        <v>16</v>
      </c>
      <c r="D40" s="42" t="s">
        <v>4</v>
      </c>
      <c r="E40" s="49">
        <f aca="true" t="shared" si="12" ref="E40:U40">+E42</f>
        <v>16809</v>
      </c>
      <c r="F40" s="21">
        <f t="shared" si="12"/>
        <v>15731.9</v>
      </c>
      <c r="G40" s="37">
        <f t="shared" si="12"/>
        <v>32540.9</v>
      </c>
      <c r="H40" s="37">
        <f>+H42</f>
        <v>0</v>
      </c>
      <c r="I40" s="37">
        <f>+I42</f>
        <v>60745.3</v>
      </c>
      <c r="J40" s="21">
        <f t="shared" si="12"/>
        <v>8292</v>
      </c>
      <c r="K40" s="21">
        <f t="shared" si="12"/>
        <v>0</v>
      </c>
      <c r="L40" s="21"/>
      <c r="M40" s="21">
        <f>+M42</f>
        <v>60745.3</v>
      </c>
      <c r="N40" s="21">
        <f>+N42</f>
        <v>0</v>
      </c>
      <c r="O40" s="21">
        <f>+O42</f>
        <v>60745.3</v>
      </c>
      <c r="P40" s="21">
        <f t="shared" si="12"/>
        <v>8292</v>
      </c>
      <c r="Q40" s="58">
        <f t="shared" si="12"/>
        <v>7829</v>
      </c>
      <c r="R40" s="39">
        <f t="shared" si="12"/>
        <v>0</v>
      </c>
      <c r="S40" s="81"/>
      <c r="T40" s="21">
        <f>P40+S40</f>
        <v>8292</v>
      </c>
      <c r="U40" s="81">
        <f t="shared" si="12"/>
        <v>7829</v>
      </c>
      <c r="V40" s="39"/>
      <c r="W40" s="95">
        <f>W42</f>
        <v>7829</v>
      </c>
    </row>
    <row r="41" spans="1:23" ht="18.75">
      <c r="A41" s="11"/>
      <c r="B41" s="1" t="s">
        <v>3</v>
      </c>
      <c r="C41" s="7"/>
      <c r="D41" s="42"/>
      <c r="E41" s="49"/>
      <c r="F41" s="21"/>
      <c r="G41" s="37"/>
      <c r="H41" s="37"/>
      <c r="I41" s="37"/>
      <c r="J41" s="21"/>
      <c r="K41" s="21"/>
      <c r="L41" s="21"/>
      <c r="M41" s="21"/>
      <c r="N41" s="21"/>
      <c r="O41" s="21"/>
      <c r="P41" s="21"/>
      <c r="Q41" s="58"/>
      <c r="R41" s="39"/>
      <c r="S41" s="81"/>
      <c r="T41" s="21"/>
      <c r="U41" s="81"/>
      <c r="V41" s="39"/>
      <c r="W41" s="95"/>
    </row>
    <row r="42" spans="1:27" ht="79.5" customHeight="1" thickBot="1">
      <c r="A42" s="64"/>
      <c r="B42" s="65" t="s">
        <v>25</v>
      </c>
      <c r="C42" s="66"/>
      <c r="D42" s="67"/>
      <c r="E42" s="68">
        <v>16809</v>
      </c>
      <c r="F42" s="69">
        <v>15731.9</v>
      </c>
      <c r="G42" s="70">
        <f>E42+F42</f>
        <v>32540.9</v>
      </c>
      <c r="H42" s="70"/>
      <c r="I42" s="71">
        <f>+G42+H42+28204.4</f>
        <v>60745.3</v>
      </c>
      <c r="J42" s="69">
        <v>8292</v>
      </c>
      <c r="K42" s="69"/>
      <c r="L42" s="69"/>
      <c r="M42" s="96">
        <f>I42+L42</f>
        <v>60745.3</v>
      </c>
      <c r="N42" s="69"/>
      <c r="O42" s="69">
        <f>+M42+N42</f>
        <v>60745.3</v>
      </c>
      <c r="P42" s="69">
        <f>J42+K42</f>
        <v>8292</v>
      </c>
      <c r="Q42" s="72">
        <v>7829</v>
      </c>
      <c r="R42" s="73"/>
      <c r="S42" s="82"/>
      <c r="T42" s="21">
        <f>P42+S42</f>
        <v>8292</v>
      </c>
      <c r="U42" s="82">
        <f>Q42+R42</f>
        <v>7829</v>
      </c>
      <c r="V42" s="73"/>
      <c r="W42" s="95">
        <f>U42+V42</f>
        <v>7829</v>
      </c>
      <c r="AA42" s="13"/>
    </row>
    <row r="43" spans="1:23" s="5" customFormat="1" ht="24.75" customHeight="1" thickBot="1">
      <c r="A43" s="130" t="s">
        <v>18</v>
      </c>
      <c r="B43" s="131"/>
      <c r="C43" s="74"/>
      <c r="D43" s="75"/>
      <c r="E43" s="76">
        <f aca="true" t="shared" si="13" ref="E43:V43">E27+E17+E39</f>
        <v>71502.3</v>
      </c>
      <c r="F43" s="77">
        <f t="shared" si="13"/>
        <v>20028.77259</v>
      </c>
      <c r="G43" s="78">
        <f t="shared" si="13"/>
        <v>101697.6</v>
      </c>
      <c r="H43" s="78">
        <f t="shared" si="13"/>
        <v>15679.711239999999</v>
      </c>
      <c r="I43" s="78">
        <f t="shared" si="13"/>
        <v>145581.71124</v>
      </c>
      <c r="J43" s="78">
        <f t="shared" si="13"/>
        <v>43431.6</v>
      </c>
      <c r="K43" s="78">
        <f t="shared" si="13"/>
        <v>29982.91743</v>
      </c>
      <c r="L43" s="78">
        <f t="shared" si="13"/>
        <v>6500</v>
      </c>
      <c r="M43" s="78">
        <f t="shared" si="13"/>
        <v>152081.71124</v>
      </c>
      <c r="N43" s="78">
        <f t="shared" si="13"/>
        <v>-21842.6233</v>
      </c>
      <c r="O43" s="78">
        <f t="shared" si="13"/>
        <v>130239.1136</v>
      </c>
      <c r="P43" s="77">
        <f t="shared" si="13"/>
        <v>73414.51743</v>
      </c>
      <c r="Q43" s="77">
        <f t="shared" si="13"/>
        <v>17829</v>
      </c>
      <c r="R43" s="77">
        <f t="shared" si="13"/>
        <v>29982.91743</v>
      </c>
      <c r="S43" s="77">
        <f t="shared" si="13"/>
        <v>29122.88</v>
      </c>
      <c r="T43" s="78">
        <f>T27+T17+T39</f>
        <v>102537.39743</v>
      </c>
      <c r="U43" s="89">
        <f t="shared" si="13"/>
        <v>47811.91743</v>
      </c>
      <c r="V43" s="92">
        <f t="shared" si="13"/>
        <v>0</v>
      </c>
      <c r="W43" s="86">
        <f>W27+W17+W39</f>
        <v>47811.91743</v>
      </c>
    </row>
    <row r="44" spans="5:17" ht="18.75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5:23" ht="18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W45" s="62"/>
    </row>
    <row r="46" ht="13.5" customHeight="1"/>
    <row r="47" spans="1:20" ht="58.5" customHeight="1" hidden="1">
      <c r="A47" s="121" t="s">
        <v>53</v>
      </c>
      <c r="B47" s="122"/>
      <c r="C47" s="79"/>
      <c r="P47" s="3" t="s">
        <v>48</v>
      </c>
      <c r="T47" s="3" t="s">
        <v>54</v>
      </c>
    </row>
    <row r="48" spans="1:17" ht="18.75" hidden="1">
      <c r="A48" s="119"/>
      <c r="B48" s="12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20" ht="45" customHeight="1" hidden="1">
      <c r="A49" s="121" t="s">
        <v>52</v>
      </c>
      <c r="B49" s="122"/>
      <c r="C49" s="30"/>
      <c r="P49" s="3" t="s">
        <v>45</v>
      </c>
      <c r="T49" s="3" t="s">
        <v>50</v>
      </c>
    </row>
    <row r="50" spans="1:10" ht="18.75">
      <c r="A50" s="119"/>
      <c r="B50" s="129"/>
      <c r="C50" s="129"/>
      <c r="J50" s="3" t="s">
        <v>36</v>
      </c>
    </row>
    <row r="53" spans="7:22" ht="18.75">
      <c r="G53" s="63"/>
      <c r="P53" s="63"/>
      <c r="Q53" s="63"/>
      <c r="R53" s="63"/>
      <c r="S53" s="63"/>
      <c r="T53" s="63"/>
      <c r="U53" s="63"/>
      <c r="V53" s="63"/>
    </row>
    <row r="55" spans="7:22" ht="18.75"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7" ht="18.75">
      <c r="I57" s="61"/>
    </row>
    <row r="64" spans="15:23" ht="18.75">
      <c r="O64" s="61"/>
      <c r="P64" s="61"/>
      <c r="Q64" s="61"/>
      <c r="R64" s="61"/>
      <c r="S64" s="61"/>
      <c r="T64" s="61"/>
      <c r="U64" s="61"/>
      <c r="V64" s="61"/>
      <c r="W64" s="61"/>
    </row>
  </sheetData>
  <sheetProtection/>
  <mergeCells count="18">
    <mergeCell ref="D3:T3"/>
    <mergeCell ref="A50:C50"/>
    <mergeCell ref="A47:B47"/>
    <mergeCell ref="A43:B43"/>
    <mergeCell ref="A9:W9"/>
    <mergeCell ref="C13:C15"/>
    <mergeCell ref="A13:A15"/>
    <mergeCell ref="B13:B15"/>
    <mergeCell ref="D13:D15"/>
    <mergeCell ref="I13:M15"/>
    <mergeCell ref="P13:T15"/>
    <mergeCell ref="U13:W15"/>
    <mergeCell ref="H13:H15"/>
    <mergeCell ref="E13:G15"/>
    <mergeCell ref="A48:B48"/>
    <mergeCell ref="A49:B49"/>
    <mergeCell ref="N13:N15"/>
    <mergeCell ref="O13:O15"/>
  </mergeCells>
  <printOptions/>
  <pageMargins left="1.0236220472440944" right="0.4724409448818898" top="0.7874015748031497" bottom="0.7874015748031497" header="0.5118110236220472" footer="0.5118110236220472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2017-08-30T11:07:35Z</cp:lastPrinted>
  <dcterms:created xsi:type="dcterms:W3CDTF">1996-10-08T23:32:33Z</dcterms:created>
  <dcterms:modified xsi:type="dcterms:W3CDTF">2017-09-13T10:32:31Z</dcterms:modified>
  <cp:category/>
  <cp:version/>
  <cp:contentType/>
  <cp:contentStatus/>
</cp:coreProperties>
</file>