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005" windowWidth="10905" windowHeight="9405" firstSheet="1" activeTab="1"/>
  </bookViews>
  <sheets>
    <sheet name="2017-2018-2019" sheetId="1" state="hidden" r:id="rId1"/>
    <sheet name="лист" sheetId="2" r:id="rId2"/>
    <sheet name="Лист1" sheetId="3" r:id="rId3"/>
  </sheets>
  <definedNames>
    <definedName name="_xlnm.Print_Titles" localSheetId="0">'2017-2018-2019'!$14:$16</definedName>
    <definedName name="_xlnm.Print_Titles" localSheetId="1">'лист'!$21:$23</definedName>
  </definedNames>
  <calcPr fullCalcOnLoad="1"/>
</workbook>
</file>

<file path=xl/sharedStrings.xml><?xml version="1.0" encoding="utf-8"?>
<sst xmlns="http://schemas.openxmlformats.org/spreadsheetml/2006/main" count="176" uniqueCount="87">
  <si>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</si>
  <si>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</si>
  <si>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</si>
  <si>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</si>
  <si>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</si>
  <si>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</si>
  <si>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</si>
  <si>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</si>
  <si>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</si>
  <si>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</si>
  <si>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</si>
  <si>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</si>
  <si>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</si>
  <si>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</si>
  <si>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</si>
  <si>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</si>
  <si>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</si>
  <si>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</si>
  <si>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</si>
  <si>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</si>
  <si>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</si>
  <si>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</si>
  <si>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</si>
  <si>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</si>
  <si>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</si>
  <si>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</si>
  <si>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</si>
  <si>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</si>
  <si>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</si>
  <si>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</si>
  <si>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</si>
  <si>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</si>
  <si>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09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</si>
  <si>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</si>
  <si>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</si>
  <si>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</si>
  <si>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</si>
  <si>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 xml:space="preserve">2018 год </t>
  </si>
  <si>
    <t>2019 год</t>
  </si>
  <si>
    <t xml:space="preserve">2020 год </t>
  </si>
  <si>
    <t>2.2.</t>
  </si>
  <si>
    <t>2.3.</t>
  </si>
  <si>
    <t>А.В. Иванов</t>
  </si>
  <si>
    <t>Ю.И. Мизинкова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</si>
  <si>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</si>
  <si>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>Строительство наплавного моста в жилом районе «Соломенное» в г.Петрозаводске (в том числе ПИР)</t>
  </si>
  <si>
    <t>Уточнения; +,-</t>
  </si>
  <si>
    <t>Приложение № 7</t>
  </si>
  <si>
    <t>от ______________    № ________________</t>
  </si>
  <si>
    <t>Приложение № 14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</si>
  <si>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(сравнительная)</t>
  </si>
  <si>
    <t xml:space="preserve">изменения, +; - </t>
  </si>
  <si>
    <t xml:space="preserve">Реконструкция мостового сооружения через р. Неглинка по ул.Кирова в г.Петрозаводске </t>
  </si>
  <si>
    <t xml:space="preserve">Реконструкция ул.Куйбышева от пр.Ленина до наб.Варкауса в г.Петрозаводске </t>
  </si>
  <si>
    <t xml:space="preserve">Реконструкция ул. Хейкконена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</si>
  <si>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</si>
  <si>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Строительство районной магистрали от ул. Попова до  ул. Университетской в г.Петрозаводске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</si>
  <si>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ул.Халтурина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</si>
  <si>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</si>
  <si>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>2018 год (с учетом поправки Главы)</t>
  </si>
  <si>
    <t xml:space="preserve">2018 год                 </t>
  </si>
  <si>
    <t xml:space="preserve">2019 год </t>
  </si>
  <si>
    <t>2019 год (с учетом поправки Главы)</t>
  </si>
  <si>
    <t>Поправка Главы</t>
  </si>
  <si>
    <t>Изменения (+;-)</t>
  </si>
  <si>
    <t>Образование</t>
  </si>
  <si>
    <t>4</t>
  </si>
  <si>
    <t>4.1</t>
  </si>
  <si>
    <t>07</t>
  </si>
  <si>
    <t>Общее образование</t>
  </si>
  <si>
    <t>Строительство здания общеобразовательной организации в г. Петрозаводске, микрорайон "Древлянка-6" жилого района "Древлянка-II", мощностью 1350 мест</t>
  </si>
  <si>
    <t>Строительство наплавного моста в жилом районе «Соломенное» в г. Петрозаводске (в том числе ПИР)</t>
  </si>
  <si>
    <t xml:space="preserve">Реконструкция мостового сооружения через р. Неглинка по ул. Кирова в г.Петрозаводске </t>
  </si>
  <si>
    <t xml:space="preserve">Строительство районной магистрали от ул. Попова до  ул. Университетской в г. 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</si>
  <si>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 Халтурина в г.Петрозаводске </t>
  </si>
  <si>
    <t>Реконструкция ул.Куйбышева от пр. Ленина до наб.Варкауса в г. Петрозаводске, 0,8 км</t>
  </si>
  <si>
    <t xml:space="preserve">Поправка депутата </t>
  </si>
  <si>
    <t>Строительство здания детского сада по Ключевскому шоссе в районе пересечения с ул.Репникова в городе Петрозаводске</t>
  </si>
  <si>
    <t>Строительство здания детского сада в районе ул.Попова в городе Петрозаводске</t>
  </si>
  <si>
    <t>Дошкольное образование</t>
  </si>
  <si>
    <t>2.2</t>
  </si>
  <si>
    <t>3.2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</si>
  <si>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</t>
  </si>
  <si>
    <t xml:space="preserve">к Решению Петрозаводского городского Совета </t>
  </si>
  <si>
    <t>Приложение №14</t>
  </si>
  <si>
    <t>Приложение № 9</t>
  </si>
  <si>
    <r>
      <t xml:space="preserve">от </t>
    </r>
    <r>
      <rPr>
        <u val="single"/>
        <sz val="14"/>
        <rFont val="Times New Roman"/>
        <family val="1"/>
      </rPr>
      <t>18 июля 2018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28/17-341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</si>
</sst>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2" fillId="0" borderId="12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3" fillId="0" borderId="12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2" fillId="0" borderId="12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188" fontId="3" fillId="0" borderId="12" xfId="58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8" fontId="3" fillId="0" borderId="14" xfId="58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8" fontId="2" fillId="0" borderId="16" xfId="58" applyNumberFormat="1" applyFont="1" applyFill="1" applyBorder="1" applyAlignment="1">
      <alignment horizontal="center" vertical="center" wrapText="1"/>
    </xf>
    <xf numFmtId="188" fontId="2" fillId="0" borderId="17" xfId="58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2" fillId="33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Border="1" applyAlignment="1">
      <alignment horizontal="center" vertical="center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3" fillId="0" borderId="26" xfId="58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pane xSplit="2" ySplit="7" topLeftCell="I40" activePane="bottomRight" state="frozen"/>
      <selection pane="topLeft" activeCell="A10" sqref="A10"/>
      <selection pane="topRight" activeCell="C10" sqref="C10"/>
      <selection pane="bottomLeft" activeCell="A17" sqref="A17"/>
      <selection pane="bottomRight" activeCell="J22" sqref="J22"/>
    </sheetView>
  </sheetViews>
  <sheetFormatPr defaultColWidth="9.140625" defaultRowHeight="12.75"/>
  <cols>
    <col min="1" max="1" width="7.57421875" style="3" customWidth="1"/>
    <col min="2" max="2" width="94.281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customWidth="1"/>
    <col min="12" max="12" width="14.28125" style="3" hidden="1" customWidth="1"/>
    <col min="13" max="13" width="17.00390625" style="3" hidden="1" customWidth="1"/>
    <col min="14" max="16" width="18.57421875" style="3" customWidth="1"/>
    <col min="17" max="17" width="14.421875" style="3" customWidth="1"/>
    <col min="18" max="18" width="9.140625" style="3" customWidth="1"/>
    <col min="19" max="19" width="11.7109375" style="3" bestFit="1" customWidth="1"/>
    <col min="20" max="21" width="10.421875" style="3" bestFit="1" customWidth="1"/>
    <col min="2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1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7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48.75" customHeight="1">
      <c r="A10" s="48"/>
      <c r="B10" s="66" t="s">
        <v>50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ht="18.75" hidden="1"/>
    <row r="12" ht="18.75" hidden="1"/>
    <row r="13" ht="19.5" thickBot="1">
      <c r="Q13" s="4" t="s">
        <v>25</v>
      </c>
    </row>
    <row r="14" spans="1:17" ht="17.25" customHeight="1">
      <c r="A14" s="72" t="s">
        <v>0</v>
      </c>
      <c r="B14" s="69" t="s">
        <v>19</v>
      </c>
      <c r="C14" s="69" t="s">
        <v>5</v>
      </c>
      <c r="D14" s="56" t="s">
        <v>6</v>
      </c>
      <c r="E14" s="59" t="s">
        <v>37</v>
      </c>
      <c r="F14" s="56" t="s">
        <v>46</v>
      </c>
      <c r="G14" s="59" t="s">
        <v>37</v>
      </c>
      <c r="H14" s="56" t="s">
        <v>51</v>
      </c>
      <c r="I14" s="56" t="s">
        <v>60</v>
      </c>
      <c r="J14" s="56" t="s">
        <v>63</v>
      </c>
      <c r="K14" s="56" t="s">
        <v>59</v>
      </c>
      <c r="L14" s="56" t="s">
        <v>38</v>
      </c>
      <c r="M14" s="56" t="s">
        <v>51</v>
      </c>
      <c r="N14" s="56" t="s">
        <v>61</v>
      </c>
      <c r="O14" s="56" t="s">
        <v>63</v>
      </c>
      <c r="P14" s="56" t="s">
        <v>62</v>
      </c>
      <c r="Q14" s="75" t="s">
        <v>39</v>
      </c>
    </row>
    <row r="15" spans="1:17" ht="20.25" customHeight="1">
      <c r="A15" s="73"/>
      <c r="B15" s="70"/>
      <c r="C15" s="70"/>
      <c r="D15" s="57"/>
      <c r="E15" s="57"/>
      <c r="F15" s="57"/>
      <c r="G15" s="57"/>
      <c r="H15" s="57"/>
      <c r="I15" s="57"/>
      <c r="J15" s="60"/>
      <c r="K15" s="60"/>
      <c r="L15" s="57"/>
      <c r="M15" s="57"/>
      <c r="N15" s="57"/>
      <c r="O15" s="60"/>
      <c r="P15" s="60"/>
      <c r="Q15" s="76"/>
    </row>
    <row r="16" spans="1:17" ht="38.25" customHeight="1" thickBot="1">
      <c r="A16" s="74"/>
      <c r="B16" s="71"/>
      <c r="C16" s="71"/>
      <c r="D16" s="58"/>
      <c r="E16" s="58"/>
      <c r="F16" s="58"/>
      <c r="G16" s="58"/>
      <c r="H16" s="58"/>
      <c r="I16" s="58"/>
      <c r="J16" s="61"/>
      <c r="K16" s="61"/>
      <c r="L16" s="58"/>
      <c r="M16" s="58"/>
      <c r="N16" s="58"/>
      <c r="O16" s="61"/>
      <c r="P16" s="61"/>
      <c r="Q16" s="77"/>
    </row>
    <row r="17" spans="1:17" ht="16.5" customHeight="1" thickBot="1">
      <c r="A17" s="38" t="s">
        <v>21</v>
      </c>
      <c r="B17" s="43">
        <v>2</v>
      </c>
      <c r="C17" s="43">
        <v>3</v>
      </c>
      <c r="D17" s="44">
        <v>4</v>
      </c>
      <c r="E17" s="44">
        <v>5</v>
      </c>
      <c r="F17" s="44"/>
      <c r="G17" s="44">
        <v>5</v>
      </c>
      <c r="H17" s="44">
        <v>6</v>
      </c>
      <c r="I17" s="44">
        <v>7</v>
      </c>
      <c r="J17" s="44"/>
      <c r="K17" s="44"/>
      <c r="L17" s="44">
        <v>8</v>
      </c>
      <c r="M17" s="49">
        <v>9</v>
      </c>
      <c r="N17" s="49">
        <v>10</v>
      </c>
      <c r="O17" s="49"/>
      <c r="P17" s="49"/>
      <c r="Q17" s="45">
        <v>11</v>
      </c>
    </row>
    <row r="18" spans="1:17" ht="18.75">
      <c r="A18" s="30">
        <v>1</v>
      </c>
      <c r="B18" s="39" t="s">
        <v>1</v>
      </c>
      <c r="C18" s="40" t="s">
        <v>4</v>
      </c>
      <c r="D18" s="40"/>
      <c r="E18" s="41">
        <f aca="true" t="shared" si="0" ref="E18:Q18">+E19</f>
        <v>53112.6</v>
      </c>
      <c r="F18" s="41">
        <f t="shared" si="0"/>
        <v>0</v>
      </c>
      <c r="G18" s="41">
        <f t="shared" si="0"/>
        <v>53112.6</v>
      </c>
      <c r="H18" s="41">
        <f t="shared" si="0"/>
        <v>2314</v>
      </c>
      <c r="I18" s="41">
        <f t="shared" si="0"/>
        <v>55426.6</v>
      </c>
      <c r="J18" s="41">
        <f t="shared" si="0"/>
        <v>1286</v>
      </c>
      <c r="K18" s="41">
        <f t="shared" si="0"/>
        <v>56712.6</v>
      </c>
      <c r="L18" s="41">
        <f t="shared" si="0"/>
        <v>0</v>
      </c>
      <c r="M18" s="41">
        <f t="shared" si="0"/>
        <v>39000</v>
      </c>
      <c r="N18" s="41">
        <f t="shared" si="0"/>
        <v>39000</v>
      </c>
      <c r="O18" s="41">
        <f t="shared" si="0"/>
        <v>12429</v>
      </c>
      <c r="P18" s="41">
        <f t="shared" si="0"/>
        <v>51429</v>
      </c>
      <c r="Q18" s="42">
        <f t="shared" si="0"/>
        <v>0</v>
      </c>
    </row>
    <row r="19" spans="1:17" ht="18.75">
      <c r="A19" s="13" t="s">
        <v>2</v>
      </c>
      <c r="B19" s="7" t="s">
        <v>29</v>
      </c>
      <c r="C19" s="17" t="s">
        <v>4</v>
      </c>
      <c r="D19" s="17" t="s">
        <v>32</v>
      </c>
      <c r="E19" s="20">
        <f>E21</f>
        <v>53112.6</v>
      </c>
      <c r="F19" s="20"/>
      <c r="G19" s="20">
        <f aca="true" t="shared" si="1" ref="G19:P19">+G21+G22+G23+G24+G25+G26+G27+G28</f>
        <v>53112.6</v>
      </c>
      <c r="H19" s="20">
        <f t="shared" si="1"/>
        <v>2314</v>
      </c>
      <c r="I19" s="20">
        <f t="shared" si="1"/>
        <v>55426.6</v>
      </c>
      <c r="J19" s="20">
        <f t="shared" si="1"/>
        <v>1286</v>
      </c>
      <c r="K19" s="20">
        <f t="shared" si="1"/>
        <v>56712.6</v>
      </c>
      <c r="L19" s="20">
        <f t="shared" si="1"/>
        <v>0</v>
      </c>
      <c r="M19" s="20">
        <f t="shared" si="1"/>
        <v>39000</v>
      </c>
      <c r="N19" s="20">
        <f t="shared" si="1"/>
        <v>39000</v>
      </c>
      <c r="O19" s="20">
        <f t="shared" si="1"/>
        <v>12429</v>
      </c>
      <c r="P19" s="20">
        <f t="shared" si="1"/>
        <v>51429</v>
      </c>
      <c r="Q19" s="21">
        <f>Q21</f>
        <v>0</v>
      </c>
    </row>
    <row r="20" spans="1:17" ht="18.75">
      <c r="A20" s="13"/>
      <c r="B20" s="1" t="s">
        <v>3</v>
      </c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50"/>
      <c r="N20" s="50"/>
      <c r="O20" s="50"/>
      <c r="P20" s="50"/>
      <c r="Q20" s="21"/>
    </row>
    <row r="21" spans="1:17" ht="37.5">
      <c r="A21" s="13"/>
      <c r="B21" s="1" t="s">
        <v>45</v>
      </c>
      <c r="C21" s="8"/>
      <c r="D21" s="8"/>
      <c r="E21" s="47">
        <f>17647.3+8909+26556.3</f>
        <v>53112.6</v>
      </c>
      <c r="F21" s="47"/>
      <c r="G21" s="47">
        <f>+E21+F21</f>
        <v>53112.6</v>
      </c>
      <c r="H21" s="47">
        <v>-686</v>
      </c>
      <c r="I21" s="47">
        <f aca="true" t="shared" si="2" ref="I21:I28">+G21+H21</f>
        <v>52426.6</v>
      </c>
      <c r="J21" s="47"/>
      <c r="K21" s="47">
        <f>I21+J21</f>
        <v>52426.6</v>
      </c>
      <c r="L21" s="22">
        <v>0</v>
      </c>
      <c r="M21" s="51">
        <v>0</v>
      </c>
      <c r="N21" s="51">
        <v>0</v>
      </c>
      <c r="O21" s="51"/>
      <c r="P21" s="51">
        <f>N21+O21</f>
        <v>0</v>
      </c>
      <c r="Q21" s="23">
        <v>0</v>
      </c>
    </row>
    <row r="22" spans="1:17" ht="37.5">
      <c r="A22" s="13"/>
      <c r="B22" s="16" t="s">
        <v>52</v>
      </c>
      <c r="C22" s="8"/>
      <c r="D22" s="8"/>
      <c r="E22" s="22"/>
      <c r="F22" s="22"/>
      <c r="G22" s="22">
        <v>0</v>
      </c>
      <c r="H22" s="22">
        <v>3000</v>
      </c>
      <c r="I22" s="22">
        <f t="shared" si="2"/>
        <v>3000</v>
      </c>
      <c r="J22" s="22">
        <v>1286</v>
      </c>
      <c r="K22" s="47">
        <f aca="true" t="shared" si="3" ref="K22:K28">I22+J22</f>
        <v>4286</v>
      </c>
      <c r="L22" s="22">
        <v>0</v>
      </c>
      <c r="M22" s="51">
        <v>4000</v>
      </c>
      <c r="N22" s="51">
        <f aca="true" t="shared" si="4" ref="N22:N28">+L22+M22</f>
        <v>4000</v>
      </c>
      <c r="O22" s="51">
        <v>1714</v>
      </c>
      <c r="P22" s="51">
        <f aca="true" t="shared" si="5" ref="P22:P28">N22+O22</f>
        <v>5714</v>
      </c>
      <c r="Q22" s="23">
        <v>0</v>
      </c>
    </row>
    <row r="23" spans="1:17" ht="18.75" customHeight="1">
      <c r="A23" s="13"/>
      <c r="B23" s="16" t="s">
        <v>53</v>
      </c>
      <c r="C23" s="8"/>
      <c r="D23" s="8"/>
      <c r="E23" s="22"/>
      <c r="F23" s="22"/>
      <c r="G23" s="22">
        <v>0</v>
      </c>
      <c r="H23" s="22">
        <v>0</v>
      </c>
      <c r="I23" s="22">
        <f t="shared" si="2"/>
        <v>0</v>
      </c>
      <c r="J23" s="22"/>
      <c r="K23" s="47">
        <f t="shared" si="3"/>
        <v>0</v>
      </c>
      <c r="L23" s="22">
        <v>0</v>
      </c>
      <c r="M23" s="51">
        <v>25000</v>
      </c>
      <c r="N23" s="51">
        <f t="shared" si="4"/>
        <v>25000</v>
      </c>
      <c r="O23" s="51">
        <v>10715</v>
      </c>
      <c r="P23" s="51">
        <f t="shared" si="5"/>
        <v>35715</v>
      </c>
      <c r="Q23" s="23">
        <v>0</v>
      </c>
    </row>
    <row r="24" spans="1:17" ht="18.75">
      <c r="A24" s="13"/>
      <c r="B24" s="1" t="s">
        <v>54</v>
      </c>
      <c r="C24" s="8"/>
      <c r="D24" s="8"/>
      <c r="E24" s="22"/>
      <c r="F24" s="22"/>
      <c r="G24" s="22">
        <v>0</v>
      </c>
      <c r="H24" s="22">
        <v>0</v>
      </c>
      <c r="I24" s="22">
        <f t="shared" si="2"/>
        <v>0</v>
      </c>
      <c r="J24" s="22"/>
      <c r="K24" s="47">
        <f t="shared" si="3"/>
        <v>0</v>
      </c>
      <c r="L24" s="22">
        <v>0</v>
      </c>
      <c r="M24" s="22">
        <v>847.1</v>
      </c>
      <c r="N24" s="51">
        <f t="shared" si="4"/>
        <v>847.1</v>
      </c>
      <c r="O24" s="51"/>
      <c r="P24" s="51">
        <f t="shared" si="5"/>
        <v>847.1</v>
      </c>
      <c r="Q24" s="23">
        <v>0</v>
      </c>
    </row>
    <row r="25" spans="1:17" ht="45" customHeight="1">
      <c r="A25" s="13"/>
      <c r="B25" s="1" t="s">
        <v>58</v>
      </c>
      <c r="C25" s="8"/>
      <c r="D25" s="8"/>
      <c r="E25" s="22"/>
      <c r="F25" s="22"/>
      <c r="G25" s="22">
        <v>0</v>
      </c>
      <c r="H25" s="22">
        <v>0</v>
      </c>
      <c r="I25" s="22">
        <f t="shared" si="2"/>
        <v>0</v>
      </c>
      <c r="J25" s="22"/>
      <c r="K25" s="47">
        <f t="shared" si="3"/>
        <v>0</v>
      </c>
      <c r="L25" s="22">
        <v>0</v>
      </c>
      <c r="M25" s="22">
        <v>3082.3</v>
      </c>
      <c r="N25" s="51">
        <f t="shared" si="4"/>
        <v>3082.3</v>
      </c>
      <c r="O25" s="51"/>
      <c r="P25" s="51">
        <f t="shared" si="5"/>
        <v>3082.3</v>
      </c>
      <c r="Q25" s="23">
        <v>0</v>
      </c>
    </row>
    <row r="26" spans="1:17" ht="37.5">
      <c r="A26" s="13"/>
      <c r="B26" s="1" t="s">
        <v>55</v>
      </c>
      <c r="C26" s="8"/>
      <c r="D26" s="8"/>
      <c r="E26" s="22"/>
      <c r="F26" s="22"/>
      <c r="G26" s="22">
        <v>0</v>
      </c>
      <c r="H26" s="22">
        <v>0</v>
      </c>
      <c r="I26" s="22">
        <f t="shared" si="2"/>
        <v>0</v>
      </c>
      <c r="J26" s="22"/>
      <c r="K26" s="47">
        <f t="shared" si="3"/>
        <v>0</v>
      </c>
      <c r="L26" s="22">
        <v>0</v>
      </c>
      <c r="M26" s="22">
        <v>1070.6</v>
      </c>
      <c r="N26" s="51">
        <f t="shared" si="4"/>
        <v>1070.6</v>
      </c>
      <c r="O26" s="51"/>
      <c r="P26" s="51">
        <f t="shared" si="5"/>
        <v>1070.6</v>
      </c>
      <c r="Q26" s="23">
        <v>0</v>
      </c>
    </row>
    <row r="27" spans="1:17" ht="37.5">
      <c r="A27" s="13"/>
      <c r="B27" s="16" t="s">
        <v>56</v>
      </c>
      <c r="C27" s="8"/>
      <c r="D27" s="8"/>
      <c r="E27" s="22"/>
      <c r="F27" s="22"/>
      <c r="G27" s="22">
        <v>0</v>
      </c>
      <c r="H27" s="22">
        <v>0</v>
      </c>
      <c r="I27" s="22">
        <f t="shared" si="2"/>
        <v>0</v>
      </c>
      <c r="J27" s="22"/>
      <c r="K27" s="47">
        <f t="shared" si="3"/>
        <v>0</v>
      </c>
      <c r="L27" s="22">
        <v>0</v>
      </c>
      <c r="M27" s="22">
        <v>294.1</v>
      </c>
      <c r="N27" s="51">
        <f t="shared" si="4"/>
        <v>294.1</v>
      </c>
      <c r="O27" s="51"/>
      <c r="P27" s="51">
        <f t="shared" si="5"/>
        <v>294.1</v>
      </c>
      <c r="Q27" s="23">
        <v>0</v>
      </c>
    </row>
    <row r="28" spans="1:17" ht="36.75" customHeight="1">
      <c r="A28" s="13"/>
      <c r="B28" s="16" t="s">
        <v>57</v>
      </c>
      <c r="C28" s="8"/>
      <c r="D28" s="8"/>
      <c r="E28" s="22"/>
      <c r="F28" s="22"/>
      <c r="G28" s="22">
        <v>0</v>
      </c>
      <c r="H28" s="22">
        <v>0</v>
      </c>
      <c r="I28" s="22">
        <f t="shared" si="2"/>
        <v>0</v>
      </c>
      <c r="J28" s="22"/>
      <c r="K28" s="47">
        <f t="shared" si="3"/>
        <v>0</v>
      </c>
      <c r="L28" s="22">
        <v>0</v>
      </c>
      <c r="M28" s="22">
        <v>4705.9</v>
      </c>
      <c r="N28" s="51">
        <f t="shared" si="4"/>
        <v>4705.9</v>
      </c>
      <c r="O28" s="51"/>
      <c r="P28" s="51">
        <f t="shared" si="5"/>
        <v>4705.9</v>
      </c>
      <c r="Q28" s="23">
        <v>0</v>
      </c>
    </row>
    <row r="29" spans="1:21" ht="18.75">
      <c r="A29" s="14" t="s">
        <v>30</v>
      </c>
      <c r="B29" s="9" t="s">
        <v>7</v>
      </c>
      <c r="C29" s="18" t="s">
        <v>9</v>
      </c>
      <c r="D29" s="18"/>
      <c r="E29" s="24">
        <f aca="true" t="shared" si="6" ref="E29:Q29">E30+E37+E34</f>
        <v>4800</v>
      </c>
      <c r="F29" s="24">
        <f t="shared" si="6"/>
        <v>0</v>
      </c>
      <c r="G29" s="24">
        <f t="shared" si="6"/>
        <v>4800</v>
      </c>
      <c r="H29" s="24">
        <f t="shared" si="6"/>
        <v>0</v>
      </c>
      <c r="I29" s="24">
        <f t="shared" si="6"/>
        <v>4800</v>
      </c>
      <c r="J29" s="24">
        <f t="shared" si="6"/>
        <v>0</v>
      </c>
      <c r="K29" s="24">
        <f t="shared" si="6"/>
        <v>4800</v>
      </c>
      <c r="L29" s="24">
        <f t="shared" si="6"/>
        <v>15100</v>
      </c>
      <c r="M29" s="24">
        <f t="shared" si="6"/>
        <v>0</v>
      </c>
      <c r="N29" s="24">
        <f t="shared" si="6"/>
        <v>15100</v>
      </c>
      <c r="O29" s="24">
        <f t="shared" si="6"/>
        <v>0</v>
      </c>
      <c r="P29" s="24">
        <f t="shared" si="6"/>
        <v>15100</v>
      </c>
      <c r="Q29" s="25">
        <f t="shared" si="6"/>
        <v>8100</v>
      </c>
      <c r="U29" s="15"/>
    </row>
    <row r="30" spans="1:19" ht="18.75">
      <c r="A30" s="13" t="s">
        <v>31</v>
      </c>
      <c r="B30" s="1" t="s">
        <v>8</v>
      </c>
      <c r="C30" s="8" t="s">
        <v>9</v>
      </c>
      <c r="D30" s="8" t="s">
        <v>10</v>
      </c>
      <c r="E30" s="22">
        <f>E33</f>
        <v>2600</v>
      </c>
      <c r="F30" s="22"/>
      <c r="G30" s="22">
        <f>+E30</f>
        <v>2600</v>
      </c>
      <c r="H30" s="22">
        <v>0</v>
      </c>
      <c r="I30" s="22">
        <f>+G30</f>
        <v>2600</v>
      </c>
      <c r="J30" s="22">
        <f>+H30</f>
        <v>0</v>
      </c>
      <c r="K30" s="22">
        <f>K33</f>
        <v>2600</v>
      </c>
      <c r="L30" s="22">
        <f>L33</f>
        <v>2600</v>
      </c>
      <c r="M30" s="51">
        <v>0</v>
      </c>
      <c r="N30" s="51">
        <f>+L30</f>
        <v>2600</v>
      </c>
      <c r="O30" s="51"/>
      <c r="P30" s="51">
        <f>P33</f>
        <v>2600</v>
      </c>
      <c r="Q30" s="23">
        <f>Q33</f>
        <v>2600</v>
      </c>
      <c r="S30" s="15"/>
    </row>
    <row r="31" spans="1:17" ht="18.75">
      <c r="A31" s="13"/>
      <c r="B31" s="1" t="s">
        <v>3</v>
      </c>
      <c r="C31" s="8"/>
      <c r="D31" s="8"/>
      <c r="E31" s="22"/>
      <c r="F31" s="22"/>
      <c r="G31" s="22"/>
      <c r="H31" s="22"/>
      <c r="I31" s="22"/>
      <c r="J31" s="22"/>
      <c r="K31" s="22"/>
      <c r="L31" s="22"/>
      <c r="M31" s="51"/>
      <c r="N31" s="51"/>
      <c r="O31" s="51"/>
      <c r="P31" s="51"/>
      <c r="Q31" s="23"/>
    </row>
    <row r="32" spans="1:17" ht="37.5" hidden="1">
      <c r="A32" s="13"/>
      <c r="B32" s="1" t="s">
        <v>24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51"/>
      <c r="N32" s="51"/>
      <c r="O32" s="51"/>
      <c r="P32" s="51"/>
      <c r="Q32" s="23"/>
    </row>
    <row r="33" spans="1:17" ht="60" customHeight="1">
      <c r="A33" s="13"/>
      <c r="B33" s="1" t="s">
        <v>17</v>
      </c>
      <c r="C33" s="8"/>
      <c r="D33" s="8"/>
      <c r="E33" s="26">
        <v>2600</v>
      </c>
      <c r="F33" s="26"/>
      <c r="G33" s="26">
        <f>+E33</f>
        <v>2600</v>
      </c>
      <c r="H33" s="26">
        <v>0</v>
      </c>
      <c r="I33" s="26">
        <f>+G33</f>
        <v>2600</v>
      </c>
      <c r="J33" s="26"/>
      <c r="K33" s="26">
        <f>I33+J33</f>
        <v>2600</v>
      </c>
      <c r="L33" s="26">
        <v>2600</v>
      </c>
      <c r="M33" s="52">
        <v>0</v>
      </c>
      <c r="N33" s="52">
        <f>+L33</f>
        <v>2600</v>
      </c>
      <c r="O33" s="52"/>
      <c r="P33" s="52">
        <f>N33+O33</f>
        <v>2600</v>
      </c>
      <c r="Q33" s="27">
        <v>2600</v>
      </c>
    </row>
    <row r="34" spans="1:17" ht="18.75">
      <c r="A34" s="13" t="s">
        <v>40</v>
      </c>
      <c r="B34" s="1" t="s">
        <v>11</v>
      </c>
      <c r="C34" s="8" t="s">
        <v>9</v>
      </c>
      <c r="D34" s="8" t="s">
        <v>12</v>
      </c>
      <c r="E34" s="22">
        <f>E36</f>
        <v>2200</v>
      </c>
      <c r="F34" s="22"/>
      <c r="G34" s="22">
        <f>+E34</f>
        <v>2200</v>
      </c>
      <c r="H34" s="22">
        <f>+F34</f>
        <v>0</v>
      </c>
      <c r="I34" s="22">
        <f>+G34</f>
        <v>2200</v>
      </c>
      <c r="J34" s="22">
        <f>+H34</f>
        <v>0</v>
      </c>
      <c r="K34" s="22">
        <f>K36</f>
        <v>2200</v>
      </c>
      <c r="L34" s="22">
        <f>L36</f>
        <v>12500</v>
      </c>
      <c r="M34" s="22">
        <f>M36</f>
        <v>0</v>
      </c>
      <c r="N34" s="22">
        <f>N36</f>
        <v>12500</v>
      </c>
      <c r="O34" s="51"/>
      <c r="P34" s="51">
        <f>P36</f>
        <v>12500</v>
      </c>
      <c r="Q34" s="23">
        <f>Q36</f>
        <v>5500</v>
      </c>
    </row>
    <row r="35" spans="1:17" ht="18.75">
      <c r="A35" s="13"/>
      <c r="B35" s="1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51"/>
      <c r="N35" s="51"/>
      <c r="O35" s="51"/>
      <c r="P35" s="51"/>
      <c r="Q35" s="23"/>
    </row>
    <row r="36" spans="1:20" ht="38.25" customHeight="1">
      <c r="A36" s="13"/>
      <c r="B36" s="1" t="s">
        <v>44</v>
      </c>
      <c r="C36" s="8"/>
      <c r="D36" s="8"/>
      <c r="E36" s="26">
        <v>2200</v>
      </c>
      <c r="F36" s="26"/>
      <c r="G36" s="26">
        <f>+E36</f>
        <v>2200</v>
      </c>
      <c r="H36" s="26">
        <v>0</v>
      </c>
      <c r="I36" s="26">
        <f>+G36</f>
        <v>2200</v>
      </c>
      <c r="J36" s="26"/>
      <c r="K36" s="26">
        <f>I36</f>
        <v>2200</v>
      </c>
      <c r="L36" s="26">
        <v>12500</v>
      </c>
      <c r="M36" s="52">
        <v>0</v>
      </c>
      <c r="N36" s="52">
        <f>+L36</f>
        <v>12500</v>
      </c>
      <c r="O36" s="52"/>
      <c r="P36" s="52">
        <f>N36+O36</f>
        <v>12500</v>
      </c>
      <c r="Q36" s="27">
        <v>5500</v>
      </c>
      <c r="T36" s="6"/>
    </row>
    <row r="37" spans="1:20" ht="18.75" hidden="1">
      <c r="A37" s="13" t="s">
        <v>41</v>
      </c>
      <c r="B37" s="1" t="s">
        <v>22</v>
      </c>
      <c r="C37" s="8" t="s">
        <v>9</v>
      </c>
      <c r="D37" s="8" t="s">
        <v>23</v>
      </c>
      <c r="E37" s="26">
        <f>E39</f>
        <v>0</v>
      </c>
      <c r="F37" s="26"/>
      <c r="G37" s="26"/>
      <c r="H37" s="26"/>
      <c r="I37" s="26"/>
      <c r="J37" s="26"/>
      <c r="K37" s="26"/>
      <c r="L37" s="26">
        <f>L39</f>
        <v>0</v>
      </c>
      <c r="M37" s="52"/>
      <c r="N37" s="52"/>
      <c r="O37" s="52"/>
      <c r="P37" s="52"/>
      <c r="Q37" s="27">
        <f>Q39</f>
        <v>0</v>
      </c>
      <c r="T37" s="6"/>
    </row>
    <row r="38" spans="1:20" ht="18.75" hidden="1">
      <c r="A38" s="13"/>
      <c r="B38" s="1" t="s">
        <v>3</v>
      </c>
      <c r="C38" s="8"/>
      <c r="D38" s="8"/>
      <c r="E38" s="26"/>
      <c r="F38" s="26"/>
      <c r="G38" s="26"/>
      <c r="H38" s="26"/>
      <c r="I38" s="26"/>
      <c r="J38" s="26"/>
      <c r="K38" s="26"/>
      <c r="L38" s="26"/>
      <c r="M38" s="52"/>
      <c r="N38" s="52"/>
      <c r="O38" s="52"/>
      <c r="P38" s="52"/>
      <c r="Q38" s="27"/>
      <c r="T38" s="6"/>
    </row>
    <row r="39" spans="1:20" ht="38.25" customHeight="1" hidden="1">
      <c r="A39" s="13"/>
      <c r="B39" s="1" t="s">
        <v>28</v>
      </c>
      <c r="C39" s="8"/>
      <c r="D39" s="8"/>
      <c r="E39" s="26">
        <v>0</v>
      </c>
      <c r="F39" s="26"/>
      <c r="G39" s="26"/>
      <c r="H39" s="26"/>
      <c r="I39" s="26"/>
      <c r="J39" s="26"/>
      <c r="K39" s="26"/>
      <c r="L39" s="26">
        <v>0</v>
      </c>
      <c r="M39" s="52"/>
      <c r="N39" s="52"/>
      <c r="O39" s="52"/>
      <c r="P39" s="52"/>
      <c r="Q39" s="27">
        <v>0</v>
      </c>
      <c r="T39" s="6"/>
    </row>
    <row r="40" spans="1:20" ht="18.75">
      <c r="A40" s="14" t="s">
        <v>13</v>
      </c>
      <c r="B40" s="9" t="s">
        <v>14</v>
      </c>
      <c r="C40" s="18" t="s">
        <v>16</v>
      </c>
      <c r="D40" s="18"/>
      <c r="E40" s="28">
        <f aca="true" t="shared" si="7" ref="E40:Q40">E41</f>
        <v>33497</v>
      </c>
      <c r="F40" s="28">
        <f t="shared" si="7"/>
        <v>13908</v>
      </c>
      <c r="G40" s="28">
        <f t="shared" si="7"/>
        <v>47405</v>
      </c>
      <c r="H40" s="28">
        <f t="shared" si="7"/>
        <v>0</v>
      </c>
      <c r="I40" s="28">
        <f t="shared" si="7"/>
        <v>47405</v>
      </c>
      <c r="J40" s="28">
        <f t="shared" si="7"/>
        <v>0</v>
      </c>
      <c r="K40" s="28">
        <f t="shared" si="7"/>
        <v>47405</v>
      </c>
      <c r="L40" s="28">
        <f t="shared" si="7"/>
        <v>32093</v>
      </c>
      <c r="M40" s="28">
        <f t="shared" si="7"/>
        <v>0</v>
      </c>
      <c r="N40" s="28">
        <f t="shared" si="7"/>
        <v>32093</v>
      </c>
      <c r="O40" s="28">
        <f t="shared" si="7"/>
        <v>0</v>
      </c>
      <c r="P40" s="28">
        <f t="shared" si="7"/>
        <v>32093</v>
      </c>
      <c r="Q40" s="29">
        <f t="shared" si="7"/>
        <v>31670</v>
      </c>
      <c r="T40" s="6"/>
    </row>
    <row r="41" spans="1:20" ht="18.75">
      <c r="A41" s="13" t="s">
        <v>27</v>
      </c>
      <c r="B41" s="1" t="s">
        <v>15</v>
      </c>
      <c r="C41" s="8" t="s">
        <v>16</v>
      </c>
      <c r="D41" s="8" t="s">
        <v>4</v>
      </c>
      <c r="E41" s="26">
        <f>+E43</f>
        <v>33497</v>
      </c>
      <c r="F41" s="26">
        <f>+F43</f>
        <v>13908</v>
      </c>
      <c r="G41" s="26">
        <f>+E41+F41</f>
        <v>47405</v>
      </c>
      <c r="H41" s="26">
        <v>0</v>
      </c>
      <c r="I41" s="26">
        <f>+G41</f>
        <v>47405</v>
      </c>
      <c r="J41" s="26"/>
      <c r="K41" s="26">
        <f>K43</f>
        <v>47405</v>
      </c>
      <c r="L41" s="26">
        <f>+L43</f>
        <v>32093</v>
      </c>
      <c r="M41" s="52">
        <v>0</v>
      </c>
      <c r="N41" s="52">
        <f>+L41</f>
        <v>32093</v>
      </c>
      <c r="O41" s="52"/>
      <c r="P41" s="52">
        <f>P43</f>
        <v>32093</v>
      </c>
      <c r="Q41" s="27">
        <f>+Q43</f>
        <v>31670</v>
      </c>
      <c r="T41" s="6"/>
    </row>
    <row r="42" spans="1:20" ht="18.75">
      <c r="A42" s="13"/>
      <c r="B42" s="1" t="s">
        <v>3</v>
      </c>
      <c r="C42" s="8"/>
      <c r="D42" s="8"/>
      <c r="E42" s="26"/>
      <c r="F42" s="26"/>
      <c r="G42" s="26"/>
      <c r="H42" s="26"/>
      <c r="I42" s="26"/>
      <c r="J42" s="26"/>
      <c r="K42" s="26"/>
      <c r="L42" s="26"/>
      <c r="M42" s="52"/>
      <c r="N42" s="52"/>
      <c r="O42" s="52"/>
      <c r="P42" s="52"/>
      <c r="Q42" s="27"/>
      <c r="T42" s="6"/>
    </row>
    <row r="43" spans="1:20" ht="74.25" customHeight="1" thickBot="1">
      <c r="A43" s="33"/>
      <c r="B43" s="34" t="s">
        <v>26</v>
      </c>
      <c r="C43" s="35"/>
      <c r="D43" s="35"/>
      <c r="E43" s="36">
        <v>33497</v>
      </c>
      <c r="F43" s="36">
        <v>13908</v>
      </c>
      <c r="G43" s="36">
        <f>+E43+F43</f>
        <v>47405</v>
      </c>
      <c r="H43" s="36">
        <v>0</v>
      </c>
      <c r="I43" s="36">
        <f>+G43</f>
        <v>47405</v>
      </c>
      <c r="J43" s="36"/>
      <c r="K43" s="36">
        <f>I43+J43</f>
        <v>47405</v>
      </c>
      <c r="L43" s="36">
        <v>32093</v>
      </c>
      <c r="M43" s="53">
        <v>0</v>
      </c>
      <c r="N43" s="53">
        <f>+L43</f>
        <v>32093</v>
      </c>
      <c r="O43" s="53"/>
      <c r="P43" s="53">
        <f>N43+O43</f>
        <v>32093</v>
      </c>
      <c r="Q43" s="37">
        <v>31670</v>
      </c>
      <c r="T43" s="6"/>
    </row>
    <row r="44" spans="1:17" s="5" customFormat="1" ht="24.75" customHeight="1" thickBot="1">
      <c r="A44" s="67" t="s">
        <v>18</v>
      </c>
      <c r="B44" s="68"/>
      <c r="C44" s="31"/>
      <c r="D44" s="31"/>
      <c r="E44" s="32">
        <f aca="true" t="shared" si="8" ref="E44:Q44">E29+E18+E40</f>
        <v>91409.6</v>
      </c>
      <c r="F44" s="32">
        <f t="shared" si="8"/>
        <v>13908</v>
      </c>
      <c r="G44" s="32">
        <f t="shared" si="8"/>
        <v>105317.6</v>
      </c>
      <c r="H44" s="32">
        <f t="shared" si="8"/>
        <v>2314</v>
      </c>
      <c r="I44" s="32">
        <f t="shared" si="8"/>
        <v>107631.6</v>
      </c>
      <c r="J44" s="32">
        <f t="shared" si="8"/>
        <v>1286</v>
      </c>
      <c r="K44" s="32">
        <f t="shared" si="8"/>
        <v>108917.6</v>
      </c>
      <c r="L44" s="32">
        <f t="shared" si="8"/>
        <v>47193</v>
      </c>
      <c r="M44" s="32">
        <f t="shared" si="8"/>
        <v>39000</v>
      </c>
      <c r="N44" s="32">
        <f t="shared" si="8"/>
        <v>86193</v>
      </c>
      <c r="O44" s="32">
        <f t="shared" si="8"/>
        <v>12429</v>
      </c>
      <c r="P44" s="32">
        <f t="shared" si="8"/>
        <v>98622</v>
      </c>
      <c r="Q44" s="54">
        <f t="shared" si="8"/>
        <v>39770</v>
      </c>
    </row>
    <row r="45" spans="5:17" ht="18.7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3" ht="18.75">
      <c r="A46" s="64" t="s">
        <v>35</v>
      </c>
      <c r="B46" s="65"/>
      <c r="C46" s="65"/>
    </row>
    <row r="47" spans="1:16" ht="18.75">
      <c r="A47" s="64" t="s">
        <v>36</v>
      </c>
      <c r="B47" s="65"/>
      <c r="C47" s="65"/>
      <c r="K47" s="3" t="s">
        <v>42</v>
      </c>
      <c r="L47" s="10" t="s">
        <v>42</v>
      </c>
      <c r="M47" s="10"/>
      <c r="N47" s="10"/>
      <c r="O47" s="10"/>
      <c r="P47" s="10"/>
    </row>
    <row r="49" spans="1:3" ht="18.75">
      <c r="A49" s="62" t="s">
        <v>33</v>
      </c>
      <c r="B49" s="63"/>
      <c r="C49" s="46"/>
    </row>
    <row r="50" spans="1:12" ht="18.75">
      <c r="A50" s="64" t="s">
        <v>34</v>
      </c>
      <c r="B50" s="65"/>
      <c r="C50" s="65"/>
      <c r="K50" s="3" t="s">
        <v>43</v>
      </c>
      <c r="L50" s="3" t="s">
        <v>43</v>
      </c>
    </row>
  </sheetData>
  <sheetProtection/>
  <mergeCells count="24">
    <mergeCell ref="F14:F16"/>
    <mergeCell ref="N14:N16"/>
    <mergeCell ref="B10:Q10"/>
    <mergeCell ref="Q14:Q16"/>
    <mergeCell ref="A50:C50"/>
    <mergeCell ref="G14:G16"/>
    <mergeCell ref="H14:H16"/>
    <mergeCell ref="I14:I16"/>
    <mergeCell ref="A7:Q7"/>
    <mergeCell ref="A44:B44"/>
    <mergeCell ref="C14:C16"/>
    <mergeCell ref="A14:A16"/>
    <mergeCell ref="B14:B16"/>
    <mergeCell ref="D14:D16"/>
    <mergeCell ref="L14:L16"/>
    <mergeCell ref="E14:E16"/>
    <mergeCell ref="M14:M16"/>
    <mergeCell ref="O14:O16"/>
    <mergeCell ref="P14:P16"/>
    <mergeCell ref="A49:B49"/>
    <mergeCell ref="A46:C46"/>
    <mergeCell ref="A47:C47"/>
    <mergeCell ref="J14:J16"/>
    <mergeCell ref="K14:K1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7">
      <selection activeCell="B17" sqref="B17:W17"/>
    </sheetView>
  </sheetViews>
  <sheetFormatPr defaultColWidth="9.140625" defaultRowHeight="12.75"/>
  <cols>
    <col min="1" max="1" width="7.57421875" style="3" customWidth="1"/>
    <col min="2" max="2" width="99.003906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hidden="1" customWidth="1"/>
    <col min="12" max="12" width="14.28125" style="3" hidden="1" customWidth="1"/>
    <col min="13" max="15" width="17.00390625" style="3" hidden="1" customWidth="1"/>
    <col min="16" max="18" width="18.57421875" style="3" hidden="1" customWidth="1"/>
    <col min="19" max="19" width="19.57421875" style="3" customWidth="1"/>
    <col min="20" max="20" width="18.57421875" style="3" hidden="1" customWidth="1"/>
    <col min="21" max="21" width="17.00390625" style="3" hidden="1" customWidth="1"/>
    <col min="22" max="22" width="18.57421875" style="3" customWidth="1"/>
    <col min="23" max="23" width="19.00390625" style="3" customWidth="1"/>
    <col min="24" max="24" width="9.140625" style="3" customWidth="1"/>
    <col min="25" max="25" width="11.7109375" style="3" bestFit="1" customWidth="1"/>
    <col min="26" max="27" width="10.421875" style="3" bestFit="1" customWidth="1"/>
    <col min="28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24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2:24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3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37.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8" ht="18.75">
      <c r="D8" s="3" t="s">
        <v>85</v>
      </c>
    </row>
    <row r="9" ht="18.75">
      <c r="D9" s="3" t="s">
        <v>83</v>
      </c>
    </row>
    <row r="10" ht="21.75" customHeight="1">
      <c r="D10" s="3" t="s">
        <v>86</v>
      </c>
    </row>
    <row r="13" ht="18.75">
      <c r="D13" s="3" t="s">
        <v>84</v>
      </c>
    </row>
    <row r="17" spans="1:23" ht="48.75" customHeight="1">
      <c r="A17" s="48"/>
      <c r="B17" s="66" t="s">
        <v>82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ht="18.75" hidden="1"/>
    <row r="19" ht="18.75" hidden="1"/>
    <row r="20" ht="19.5" thickBot="1">
      <c r="W20" s="4" t="s">
        <v>25</v>
      </c>
    </row>
    <row r="21" spans="1:23" ht="17.25" customHeight="1">
      <c r="A21" s="72" t="s">
        <v>0</v>
      </c>
      <c r="B21" s="69" t="s">
        <v>19</v>
      </c>
      <c r="C21" s="69" t="s">
        <v>5</v>
      </c>
      <c r="D21" s="56" t="s">
        <v>6</v>
      </c>
      <c r="E21" s="59" t="s">
        <v>37</v>
      </c>
      <c r="F21" s="56" t="s">
        <v>46</v>
      </c>
      <c r="G21" s="59" t="s">
        <v>37</v>
      </c>
      <c r="H21" s="56" t="s">
        <v>51</v>
      </c>
      <c r="I21" s="56" t="s">
        <v>60</v>
      </c>
      <c r="J21" s="56" t="s">
        <v>63</v>
      </c>
      <c r="K21" s="56" t="s">
        <v>37</v>
      </c>
      <c r="L21" s="56" t="s">
        <v>38</v>
      </c>
      <c r="M21" s="56" t="s">
        <v>51</v>
      </c>
      <c r="N21" s="56" t="s">
        <v>64</v>
      </c>
      <c r="O21" s="56" t="s">
        <v>37</v>
      </c>
      <c r="P21" s="56" t="s">
        <v>61</v>
      </c>
      <c r="Q21" s="56" t="s">
        <v>63</v>
      </c>
      <c r="R21" s="56" t="s">
        <v>76</v>
      </c>
      <c r="S21" s="56" t="s">
        <v>37</v>
      </c>
      <c r="T21" s="56" t="s">
        <v>61</v>
      </c>
      <c r="U21" s="56" t="s">
        <v>64</v>
      </c>
      <c r="V21" s="56" t="s">
        <v>61</v>
      </c>
      <c r="W21" s="75" t="s">
        <v>39</v>
      </c>
    </row>
    <row r="22" spans="1:23" ht="20.25" customHeight="1">
      <c r="A22" s="73"/>
      <c r="B22" s="70"/>
      <c r="C22" s="70"/>
      <c r="D22" s="57"/>
      <c r="E22" s="57"/>
      <c r="F22" s="57"/>
      <c r="G22" s="57"/>
      <c r="H22" s="57"/>
      <c r="I22" s="57"/>
      <c r="J22" s="60"/>
      <c r="K22" s="60"/>
      <c r="L22" s="57"/>
      <c r="M22" s="57"/>
      <c r="N22" s="60"/>
      <c r="O22" s="60"/>
      <c r="P22" s="57"/>
      <c r="Q22" s="60"/>
      <c r="R22" s="60"/>
      <c r="S22" s="60"/>
      <c r="T22" s="60"/>
      <c r="U22" s="60"/>
      <c r="V22" s="60"/>
      <c r="W22" s="76"/>
    </row>
    <row r="23" spans="1:23" ht="38.25" customHeight="1" thickBot="1">
      <c r="A23" s="74"/>
      <c r="B23" s="71"/>
      <c r="C23" s="71"/>
      <c r="D23" s="58"/>
      <c r="E23" s="58"/>
      <c r="F23" s="58"/>
      <c r="G23" s="58"/>
      <c r="H23" s="58"/>
      <c r="I23" s="58"/>
      <c r="J23" s="61"/>
      <c r="K23" s="61"/>
      <c r="L23" s="58"/>
      <c r="M23" s="58"/>
      <c r="N23" s="61"/>
      <c r="O23" s="61"/>
      <c r="P23" s="58"/>
      <c r="Q23" s="61"/>
      <c r="R23" s="61"/>
      <c r="S23" s="61"/>
      <c r="T23" s="61"/>
      <c r="U23" s="61"/>
      <c r="V23" s="61"/>
      <c r="W23" s="77"/>
    </row>
    <row r="24" spans="1:23" ht="16.5" customHeight="1" thickBot="1">
      <c r="A24" s="38" t="s">
        <v>21</v>
      </c>
      <c r="B24" s="43">
        <v>2</v>
      </c>
      <c r="C24" s="43">
        <v>3</v>
      </c>
      <c r="D24" s="44">
        <v>4</v>
      </c>
      <c r="E24" s="44">
        <v>5</v>
      </c>
      <c r="F24" s="44"/>
      <c r="G24" s="44">
        <v>5</v>
      </c>
      <c r="H24" s="44">
        <v>6</v>
      </c>
      <c r="I24" s="44">
        <v>5</v>
      </c>
      <c r="J24" s="44">
        <v>6</v>
      </c>
      <c r="K24" s="44">
        <v>5</v>
      </c>
      <c r="L24" s="44">
        <v>8</v>
      </c>
      <c r="M24" s="49">
        <v>9</v>
      </c>
      <c r="N24" s="49">
        <v>6</v>
      </c>
      <c r="O24" s="49">
        <v>5</v>
      </c>
      <c r="P24" s="49">
        <v>8</v>
      </c>
      <c r="Q24" s="49">
        <v>9</v>
      </c>
      <c r="R24" s="49">
        <v>6</v>
      </c>
      <c r="S24" s="49">
        <v>5</v>
      </c>
      <c r="T24" s="49">
        <v>8</v>
      </c>
      <c r="U24" s="49">
        <v>9</v>
      </c>
      <c r="V24" s="49">
        <v>6</v>
      </c>
      <c r="W24" s="45">
        <v>7</v>
      </c>
    </row>
    <row r="25" spans="1:23" ht="18.75">
      <c r="A25" s="30">
        <v>1</v>
      </c>
      <c r="B25" s="39" t="s">
        <v>1</v>
      </c>
      <c r="C25" s="40" t="s">
        <v>4</v>
      </c>
      <c r="D25" s="40"/>
      <c r="E25" s="41">
        <f aca="true" t="shared" si="0" ref="E25:W25">+E26</f>
        <v>53112.6</v>
      </c>
      <c r="F25" s="41">
        <f t="shared" si="0"/>
        <v>0</v>
      </c>
      <c r="G25" s="41">
        <f t="shared" si="0"/>
        <v>53112.6</v>
      </c>
      <c r="H25" s="41">
        <f t="shared" si="0"/>
        <v>2314</v>
      </c>
      <c r="I25" s="41">
        <f t="shared" si="0"/>
        <v>55426.6</v>
      </c>
      <c r="J25" s="41">
        <f t="shared" si="0"/>
        <v>26285.8</v>
      </c>
      <c r="K25" s="41">
        <f t="shared" si="0"/>
        <v>81712.40000000001</v>
      </c>
      <c r="L25" s="41">
        <f t="shared" si="0"/>
        <v>0</v>
      </c>
      <c r="M25" s="41">
        <f t="shared" si="0"/>
        <v>39000</v>
      </c>
      <c r="N25" s="41">
        <f t="shared" si="0"/>
        <v>3333.3999999999996</v>
      </c>
      <c r="O25" s="41">
        <f t="shared" si="0"/>
        <v>85045.8</v>
      </c>
      <c r="P25" s="41">
        <f t="shared" si="0"/>
        <v>85045.8</v>
      </c>
      <c r="Q25" s="41">
        <f t="shared" si="0"/>
        <v>124045.8</v>
      </c>
      <c r="R25" s="41">
        <f t="shared" si="0"/>
        <v>0</v>
      </c>
      <c r="S25" s="41">
        <f>+S26</f>
        <v>85045.79999999999</v>
      </c>
      <c r="T25" s="41">
        <f t="shared" si="0"/>
        <v>101428.6</v>
      </c>
      <c r="U25" s="41">
        <f t="shared" si="0"/>
        <v>-3333.3999999999996</v>
      </c>
      <c r="V25" s="41">
        <f>+V26</f>
        <v>98095.20000000001</v>
      </c>
      <c r="W25" s="42">
        <f t="shared" si="0"/>
        <v>0</v>
      </c>
    </row>
    <row r="26" spans="1:23" ht="18.75">
      <c r="A26" s="13" t="s">
        <v>2</v>
      </c>
      <c r="B26" s="7" t="s">
        <v>29</v>
      </c>
      <c r="C26" s="17" t="s">
        <v>4</v>
      </c>
      <c r="D26" s="17" t="s">
        <v>32</v>
      </c>
      <c r="E26" s="20">
        <f>E28</f>
        <v>53112.6</v>
      </c>
      <c r="F26" s="20"/>
      <c r="G26" s="20">
        <f>+G28+G29+G30+G31+G32+G33+G34+G35</f>
        <v>53112.6</v>
      </c>
      <c r="H26" s="20">
        <f>+H28+H29+H30+H31+H32+H33+H34+H35</f>
        <v>2314</v>
      </c>
      <c r="I26" s="20">
        <f>+I28+I29+I30+I31+I32+I33+I34+I35</f>
        <v>55426.6</v>
      </c>
      <c r="J26" s="20">
        <f>+J28+J29+J30+J31+J32+J33+J34+J35</f>
        <v>26285.8</v>
      </c>
      <c r="K26" s="20">
        <f>+K28+K29+K30+K31+K32+K33+K34+K35</f>
        <v>81712.40000000001</v>
      </c>
      <c r="L26" s="20">
        <f>+L28+L29+L30+L31+L32+L33+L34+L35</f>
        <v>0</v>
      </c>
      <c r="M26" s="20">
        <f>+M28+M29+M30+M31+M32+M33+M34+M35</f>
        <v>39000</v>
      </c>
      <c r="N26" s="20">
        <f>+N28+N29+N30+N31+N32+N33+N34+N35</f>
        <v>3333.3999999999996</v>
      </c>
      <c r="O26" s="20">
        <f>K26+N26</f>
        <v>85045.8</v>
      </c>
      <c r="P26" s="20">
        <f>L26+O26</f>
        <v>85045.8</v>
      </c>
      <c r="Q26" s="20">
        <f>M26+P26</f>
        <v>124045.8</v>
      </c>
      <c r="R26" s="20">
        <f>+R28+R29+R30+R31+R32+R33+R34+R35</f>
        <v>0</v>
      </c>
      <c r="S26" s="20">
        <f>S28+S29+S30+S31+S32+S33+S34+S35</f>
        <v>85045.79999999999</v>
      </c>
      <c r="T26" s="20">
        <f>+T28+T29+T30+T31+T32+T33+T34+T35</f>
        <v>101428.6</v>
      </c>
      <c r="U26" s="20">
        <f>+U28+U29+U30+U31+U32+U33+U34+U35</f>
        <v>-3333.3999999999996</v>
      </c>
      <c r="V26" s="50">
        <f>V29+V30+V31+V32+V33+V34+V35</f>
        <v>98095.20000000001</v>
      </c>
      <c r="W26" s="21">
        <f>W28</f>
        <v>0</v>
      </c>
    </row>
    <row r="27" spans="1:23" ht="18.75">
      <c r="A27" s="13"/>
      <c r="B27" s="1" t="s">
        <v>3</v>
      </c>
      <c r="C27" s="17"/>
      <c r="D27" s="17"/>
      <c r="E27" s="20"/>
      <c r="F27" s="20"/>
      <c r="G27" s="20"/>
      <c r="H27" s="20"/>
      <c r="I27" s="20"/>
      <c r="J27" s="20"/>
      <c r="K27" s="20"/>
      <c r="L27" s="2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21"/>
    </row>
    <row r="28" spans="1:23" ht="37.5">
      <c r="A28" s="13"/>
      <c r="B28" s="1" t="s">
        <v>71</v>
      </c>
      <c r="C28" s="8"/>
      <c r="D28" s="8"/>
      <c r="E28" s="47">
        <f>17647.3+8909+26556.3</f>
        <v>53112.6</v>
      </c>
      <c r="F28" s="47"/>
      <c r="G28" s="47">
        <f>+E28+F28</f>
        <v>53112.6</v>
      </c>
      <c r="H28" s="47">
        <v>-686</v>
      </c>
      <c r="I28" s="47">
        <f aca="true" t="shared" si="1" ref="I28:I35">+G28+H28</f>
        <v>52426.6</v>
      </c>
      <c r="J28" s="47"/>
      <c r="K28" s="47">
        <f>I28+J28</f>
        <v>52426.6</v>
      </c>
      <c r="L28" s="22">
        <v>0</v>
      </c>
      <c r="M28" s="51">
        <v>0</v>
      </c>
      <c r="N28" s="51">
        <v>0</v>
      </c>
      <c r="O28" s="51">
        <f>K28+N28</f>
        <v>52426.6</v>
      </c>
      <c r="P28" s="51">
        <v>0</v>
      </c>
      <c r="Q28" s="51"/>
      <c r="R28" s="51">
        <v>0</v>
      </c>
      <c r="S28" s="51">
        <f>O28+R28</f>
        <v>52426.6</v>
      </c>
      <c r="T28" s="51">
        <f>P28+Q28</f>
        <v>0</v>
      </c>
      <c r="U28" s="51">
        <v>0</v>
      </c>
      <c r="V28" s="51">
        <f>T28+U28</f>
        <v>0</v>
      </c>
      <c r="W28" s="23">
        <v>0</v>
      </c>
    </row>
    <row r="29" spans="1:23" ht="37.5">
      <c r="A29" s="13"/>
      <c r="B29" s="16" t="s">
        <v>72</v>
      </c>
      <c r="C29" s="8"/>
      <c r="D29" s="8"/>
      <c r="E29" s="22"/>
      <c r="F29" s="22"/>
      <c r="G29" s="22">
        <v>0</v>
      </c>
      <c r="H29" s="22">
        <v>3000</v>
      </c>
      <c r="I29" s="22">
        <f t="shared" si="1"/>
        <v>3000</v>
      </c>
      <c r="J29" s="22">
        <v>1285.8</v>
      </c>
      <c r="K29" s="47">
        <f aca="true" t="shared" si="2" ref="K29:K35">I29+J29</f>
        <v>4285.8</v>
      </c>
      <c r="L29" s="22">
        <v>0</v>
      </c>
      <c r="M29" s="51">
        <v>4000</v>
      </c>
      <c r="N29" s="51"/>
      <c r="O29" s="51">
        <f aca="true" t="shared" si="3" ref="O29:O35">K29+N29</f>
        <v>4285.8</v>
      </c>
      <c r="P29" s="51">
        <f aca="true" t="shared" si="4" ref="P29:P35">+L29+M29</f>
        <v>4000</v>
      </c>
      <c r="Q29" s="51">
        <v>1714.3</v>
      </c>
      <c r="R29" s="51">
        <v>0</v>
      </c>
      <c r="S29" s="51">
        <f aca="true" t="shared" si="5" ref="S29:S35">O29+R29</f>
        <v>4285.8</v>
      </c>
      <c r="T29" s="51">
        <f aca="true" t="shared" si="6" ref="T29:T35">P29+Q29</f>
        <v>5714.3</v>
      </c>
      <c r="U29" s="51"/>
      <c r="V29" s="51">
        <f aca="true" t="shared" si="7" ref="V29:V35">T29+U29</f>
        <v>5714.3</v>
      </c>
      <c r="W29" s="23">
        <v>0</v>
      </c>
    </row>
    <row r="30" spans="1:23" ht="37.5">
      <c r="A30" s="13"/>
      <c r="B30" s="16" t="s">
        <v>75</v>
      </c>
      <c r="C30" s="8"/>
      <c r="D30" s="8"/>
      <c r="E30" s="22"/>
      <c r="F30" s="22"/>
      <c r="G30" s="22">
        <v>0</v>
      </c>
      <c r="H30" s="22">
        <v>0</v>
      </c>
      <c r="I30" s="22">
        <f t="shared" si="1"/>
        <v>0</v>
      </c>
      <c r="J30" s="22"/>
      <c r="K30" s="47">
        <f t="shared" si="2"/>
        <v>0</v>
      </c>
      <c r="L30" s="22">
        <v>0</v>
      </c>
      <c r="M30" s="51">
        <v>25000</v>
      </c>
      <c r="N30" s="51"/>
      <c r="O30" s="51">
        <f t="shared" si="3"/>
        <v>0</v>
      </c>
      <c r="P30" s="51">
        <f t="shared" si="4"/>
        <v>25000</v>
      </c>
      <c r="Q30" s="51">
        <v>10714.3</v>
      </c>
      <c r="R30" s="51">
        <v>0</v>
      </c>
      <c r="S30" s="51">
        <f t="shared" si="5"/>
        <v>0</v>
      </c>
      <c r="T30" s="51">
        <f t="shared" si="6"/>
        <v>35714.3</v>
      </c>
      <c r="U30" s="51"/>
      <c r="V30" s="51">
        <f t="shared" si="7"/>
        <v>35714.3</v>
      </c>
      <c r="W30" s="23">
        <v>0</v>
      </c>
    </row>
    <row r="31" spans="1:23" ht="18.75">
      <c r="A31" s="13"/>
      <c r="B31" s="1" t="s">
        <v>54</v>
      </c>
      <c r="C31" s="8"/>
      <c r="D31" s="8"/>
      <c r="E31" s="22"/>
      <c r="F31" s="22"/>
      <c r="G31" s="22">
        <v>0</v>
      </c>
      <c r="H31" s="22">
        <v>0</v>
      </c>
      <c r="I31" s="22">
        <f t="shared" si="1"/>
        <v>0</v>
      </c>
      <c r="J31" s="22">
        <v>2705.9</v>
      </c>
      <c r="K31" s="47">
        <f t="shared" si="2"/>
        <v>2705.9</v>
      </c>
      <c r="L31" s="22">
        <v>0</v>
      </c>
      <c r="M31" s="22">
        <v>847.1</v>
      </c>
      <c r="N31" s="51">
        <v>360.8</v>
      </c>
      <c r="O31" s="51">
        <f t="shared" si="3"/>
        <v>3066.7000000000003</v>
      </c>
      <c r="P31" s="51">
        <f t="shared" si="4"/>
        <v>847.1</v>
      </c>
      <c r="Q31" s="51">
        <f>5411.8+235.2</f>
        <v>5647</v>
      </c>
      <c r="R31" s="51">
        <v>0</v>
      </c>
      <c r="S31" s="51">
        <f t="shared" si="5"/>
        <v>3066.7000000000003</v>
      </c>
      <c r="T31" s="51">
        <f t="shared" si="6"/>
        <v>6494.1</v>
      </c>
      <c r="U31" s="51">
        <v>-360.8</v>
      </c>
      <c r="V31" s="51">
        <f t="shared" si="7"/>
        <v>6133.3</v>
      </c>
      <c r="W31" s="23">
        <v>0</v>
      </c>
    </row>
    <row r="32" spans="1:23" ht="45" customHeight="1">
      <c r="A32" s="13"/>
      <c r="B32" s="1" t="s">
        <v>58</v>
      </c>
      <c r="C32" s="8"/>
      <c r="D32" s="8"/>
      <c r="E32" s="22"/>
      <c r="F32" s="22"/>
      <c r="G32" s="22">
        <v>0</v>
      </c>
      <c r="H32" s="22">
        <v>0</v>
      </c>
      <c r="I32" s="22">
        <f t="shared" si="1"/>
        <v>0</v>
      </c>
      <c r="J32" s="22">
        <v>7117.6</v>
      </c>
      <c r="K32" s="47">
        <f t="shared" si="2"/>
        <v>7117.6</v>
      </c>
      <c r="L32" s="22">
        <v>0</v>
      </c>
      <c r="M32" s="22">
        <v>3082.3</v>
      </c>
      <c r="N32" s="51">
        <v>949</v>
      </c>
      <c r="O32" s="51">
        <f t="shared" si="3"/>
        <v>8066.6</v>
      </c>
      <c r="P32" s="51">
        <f t="shared" si="4"/>
        <v>3082.3</v>
      </c>
      <c r="Q32" s="51">
        <f>14235.3-235.2</f>
        <v>14000.099999999999</v>
      </c>
      <c r="R32" s="51">
        <v>0</v>
      </c>
      <c r="S32" s="51">
        <f t="shared" si="5"/>
        <v>8066.6</v>
      </c>
      <c r="T32" s="51">
        <f t="shared" si="6"/>
        <v>17082.399999999998</v>
      </c>
      <c r="U32" s="51">
        <v>-949</v>
      </c>
      <c r="V32" s="51">
        <f t="shared" si="7"/>
        <v>16133.399999999998</v>
      </c>
      <c r="W32" s="23">
        <v>0</v>
      </c>
    </row>
    <row r="33" spans="1:23" ht="37.5">
      <c r="A33" s="13"/>
      <c r="B33" s="1" t="s">
        <v>55</v>
      </c>
      <c r="C33" s="8"/>
      <c r="D33" s="8"/>
      <c r="E33" s="22"/>
      <c r="F33" s="22"/>
      <c r="G33" s="22">
        <v>0</v>
      </c>
      <c r="H33" s="22">
        <v>0</v>
      </c>
      <c r="I33" s="22">
        <f t="shared" si="1"/>
        <v>0</v>
      </c>
      <c r="J33" s="22">
        <v>2676.5</v>
      </c>
      <c r="K33" s="47">
        <f t="shared" si="2"/>
        <v>2676.5</v>
      </c>
      <c r="L33" s="22">
        <v>0</v>
      </c>
      <c r="M33" s="22">
        <v>1070.6</v>
      </c>
      <c r="N33" s="51">
        <v>356.9</v>
      </c>
      <c r="O33" s="51">
        <f t="shared" si="3"/>
        <v>3033.4</v>
      </c>
      <c r="P33" s="51">
        <f t="shared" si="4"/>
        <v>1070.6</v>
      </c>
      <c r="Q33" s="51">
        <v>5352.9</v>
      </c>
      <c r="R33" s="51">
        <v>0</v>
      </c>
      <c r="S33" s="51">
        <f t="shared" si="5"/>
        <v>3033.4</v>
      </c>
      <c r="T33" s="51">
        <f t="shared" si="6"/>
        <v>6423.5</v>
      </c>
      <c r="U33" s="51">
        <v>-356.9</v>
      </c>
      <c r="V33" s="51">
        <f t="shared" si="7"/>
        <v>6066.6</v>
      </c>
      <c r="W33" s="23">
        <v>0</v>
      </c>
    </row>
    <row r="34" spans="1:23" ht="37.5">
      <c r="A34" s="13"/>
      <c r="B34" s="16" t="s">
        <v>73</v>
      </c>
      <c r="C34" s="8"/>
      <c r="D34" s="8"/>
      <c r="E34" s="22"/>
      <c r="F34" s="22"/>
      <c r="G34" s="22">
        <v>0</v>
      </c>
      <c r="H34" s="22">
        <v>0</v>
      </c>
      <c r="I34" s="22">
        <f t="shared" si="1"/>
        <v>0</v>
      </c>
      <c r="J34" s="22">
        <v>735.3</v>
      </c>
      <c r="K34" s="47">
        <f t="shared" si="2"/>
        <v>735.3</v>
      </c>
      <c r="L34" s="22">
        <v>0</v>
      </c>
      <c r="M34" s="22">
        <v>294.1</v>
      </c>
      <c r="N34" s="51">
        <v>98.1</v>
      </c>
      <c r="O34" s="51">
        <f t="shared" si="3"/>
        <v>833.4</v>
      </c>
      <c r="P34" s="51">
        <f t="shared" si="4"/>
        <v>294.1</v>
      </c>
      <c r="Q34" s="51">
        <v>1470.6</v>
      </c>
      <c r="R34" s="51">
        <v>0</v>
      </c>
      <c r="S34" s="51">
        <f t="shared" si="5"/>
        <v>833.4</v>
      </c>
      <c r="T34" s="51">
        <f t="shared" si="6"/>
        <v>1764.6999999999998</v>
      </c>
      <c r="U34" s="51">
        <v>-98.1</v>
      </c>
      <c r="V34" s="51">
        <f t="shared" si="7"/>
        <v>1666.6</v>
      </c>
      <c r="W34" s="23">
        <v>0</v>
      </c>
    </row>
    <row r="35" spans="1:23" ht="41.25" customHeight="1">
      <c r="A35" s="13"/>
      <c r="B35" s="16" t="s">
        <v>74</v>
      </c>
      <c r="C35" s="8"/>
      <c r="D35" s="8"/>
      <c r="E35" s="22"/>
      <c r="F35" s="22"/>
      <c r="G35" s="22">
        <v>0</v>
      </c>
      <c r="H35" s="22">
        <v>0</v>
      </c>
      <c r="I35" s="22">
        <f t="shared" si="1"/>
        <v>0</v>
      </c>
      <c r="J35" s="22">
        <v>11764.7</v>
      </c>
      <c r="K35" s="47">
        <f t="shared" si="2"/>
        <v>11764.7</v>
      </c>
      <c r="L35" s="22">
        <v>0</v>
      </c>
      <c r="M35" s="22">
        <v>4705.9</v>
      </c>
      <c r="N35" s="51">
        <v>1568.6</v>
      </c>
      <c r="O35" s="51">
        <f t="shared" si="3"/>
        <v>13333.300000000001</v>
      </c>
      <c r="P35" s="51">
        <f t="shared" si="4"/>
        <v>4705.9</v>
      </c>
      <c r="Q35" s="51">
        <v>23529.4</v>
      </c>
      <c r="R35" s="51">
        <v>0</v>
      </c>
      <c r="S35" s="51">
        <f t="shared" si="5"/>
        <v>13333.300000000001</v>
      </c>
      <c r="T35" s="51">
        <f t="shared" si="6"/>
        <v>28235.300000000003</v>
      </c>
      <c r="U35" s="51">
        <v>-1568.6</v>
      </c>
      <c r="V35" s="51">
        <f t="shared" si="7"/>
        <v>26666.700000000004</v>
      </c>
      <c r="W35" s="23">
        <v>0</v>
      </c>
    </row>
    <row r="36" spans="1:27" ht="18.75">
      <c r="A36" s="14" t="s">
        <v>30</v>
      </c>
      <c r="B36" s="9" t="s">
        <v>7</v>
      </c>
      <c r="C36" s="18" t="s">
        <v>9</v>
      </c>
      <c r="D36" s="18"/>
      <c r="E36" s="24">
        <f aca="true" t="shared" si="8" ref="E36:W36">E37+E44+E41</f>
        <v>4800</v>
      </c>
      <c r="F36" s="24">
        <f t="shared" si="8"/>
        <v>0</v>
      </c>
      <c r="G36" s="24">
        <f t="shared" si="8"/>
        <v>4800</v>
      </c>
      <c r="H36" s="24">
        <f t="shared" si="8"/>
        <v>0</v>
      </c>
      <c r="I36" s="24">
        <f t="shared" si="8"/>
        <v>4800</v>
      </c>
      <c r="J36" s="24">
        <f t="shared" si="8"/>
        <v>0</v>
      </c>
      <c r="K36" s="24">
        <f t="shared" si="8"/>
        <v>4800</v>
      </c>
      <c r="L36" s="24">
        <f t="shared" si="8"/>
        <v>15100</v>
      </c>
      <c r="M36" s="24">
        <f t="shared" si="8"/>
        <v>0</v>
      </c>
      <c r="N36" s="24">
        <f t="shared" si="8"/>
        <v>-464.55</v>
      </c>
      <c r="O36" s="24">
        <f t="shared" si="8"/>
        <v>4335.45</v>
      </c>
      <c r="P36" s="24">
        <f t="shared" si="8"/>
        <v>17700</v>
      </c>
      <c r="Q36" s="24">
        <f t="shared" si="8"/>
        <v>5200</v>
      </c>
      <c r="R36" s="24">
        <f t="shared" si="8"/>
        <v>0</v>
      </c>
      <c r="S36" s="24">
        <f t="shared" si="8"/>
        <v>4335.45</v>
      </c>
      <c r="T36" s="24">
        <f t="shared" si="8"/>
        <v>15100</v>
      </c>
      <c r="U36" s="24">
        <f t="shared" si="8"/>
        <v>0</v>
      </c>
      <c r="V36" s="24">
        <f t="shared" si="8"/>
        <v>15100</v>
      </c>
      <c r="W36" s="25">
        <f t="shared" si="8"/>
        <v>8100</v>
      </c>
      <c r="AA36" s="15"/>
    </row>
    <row r="37" spans="1:25" ht="18.75">
      <c r="A37" s="13" t="s">
        <v>31</v>
      </c>
      <c r="B37" s="1" t="s">
        <v>8</v>
      </c>
      <c r="C37" s="8" t="s">
        <v>9</v>
      </c>
      <c r="D37" s="8" t="s">
        <v>10</v>
      </c>
      <c r="E37" s="22">
        <f>E40</f>
        <v>2600</v>
      </c>
      <c r="F37" s="22"/>
      <c r="G37" s="22">
        <f>+E37</f>
        <v>2600</v>
      </c>
      <c r="H37" s="22">
        <v>0</v>
      </c>
      <c r="I37" s="22">
        <f>+G37</f>
        <v>2600</v>
      </c>
      <c r="J37" s="22">
        <f>+H37</f>
        <v>0</v>
      </c>
      <c r="K37" s="22">
        <f>K40</f>
        <v>2600</v>
      </c>
      <c r="L37" s="22">
        <f>L40</f>
        <v>2600</v>
      </c>
      <c r="M37" s="51">
        <v>0</v>
      </c>
      <c r="N37" s="51">
        <v>0</v>
      </c>
      <c r="O37" s="51">
        <f>K37+N37</f>
        <v>2600</v>
      </c>
      <c r="P37" s="51">
        <f>L37+O37</f>
        <v>5200</v>
      </c>
      <c r="Q37" s="51">
        <f>M37+P37</f>
        <v>5200</v>
      </c>
      <c r="R37" s="51"/>
      <c r="S37" s="51">
        <f>S40</f>
        <v>2600</v>
      </c>
      <c r="T37" s="51">
        <f>T40</f>
        <v>2600</v>
      </c>
      <c r="U37" s="51">
        <v>0</v>
      </c>
      <c r="V37" s="51">
        <f>T37+U37</f>
        <v>2600</v>
      </c>
      <c r="W37" s="23">
        <f>W40</f>
        <v>2600</v>
      </c>
      <c r="Y37" s="15"/>
    </row>
    <row r="38" spans="1:23" ht="18.75">
      <c r="A38" s="13"/>
      <c r="B38" s="1" t="s">
        <v>3</v>
      </c>
      <c r="C38" s="8"/>
      <c r="D38" s="8"/>
      <c r="E38" s="22"/>
      <c r="F38" s="22"/>
      <c r="G38" s="22"/>
      <c r="H38" s="22"/>
      <c r="I38" s="22"/>
      <c r="J38" s="22"/>
      <c r="K38" s="22"/>
      <c r="L38" s="2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23"/>
    </row>
    <row r="39" spans="1:23" ht="37.5" hidden="1">
      <c r="A39" s="13"/>
      <c r="B39" s="1" t="s">
        <v>24</v>
      </c>
      <c r="C39" s="8"/>
      <c r="D39" s="8"/>
      <c r="E39" s="22"/>
      <c r="F39" s="22"/>
      <c r="G39" s="22"/>
      <c r="H39" s="22"/>
      <c r="I39" s="22"/>
      <c r="J39" s="22"/>
      <c r="K39" s="22"/>
      <c r="L39" s="22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23"/>
    </row>
    <row r="40" spans="1:23" ht="60" customHeight="1">
      <c r="A40" s="13"/>
      <c r="B40" s="1" t="s">
        <v>17</v>
      </c>
      <c r="C40" s="8"/>
      <c r="D40" s="8"/>
      <c r="E40" s="26">
        <v>2600</v>
      </c>
      <c r="F40" s="26"/>
      <c r="G40" s="26">
        <f>+E40</f>
        <v>2600</v>
      </c>
      <c r="H40" s="26">
        <v>0</v>
      </c>
      <c r="I40" s="26">
        <f>+G40</f>
        <v>2600</v>
      </c>
      <c r="J40" s="26"/>
      <c r="K40" s="26">
        <f>I40+J40</f>
        <v>2600</v>
      </c>
      <c r="L40" s="26">
        <v>2600</v>
      </c>
      <c r="M40" s="52">
        <v>0</v>
      </c>
      <c r="N40" s="52">
        <v>0</v>
      </c>
      <c r="O40" s="52">
        <f>K40+N40</f>
        <v>2600</v>
      </c>
      <c r="P40" s="52">
        <f>+L40</f>
        <v>2600</v>
      </c>
      <c r="Q40" s="52"/>
      <c r="R40" s="52">
        <v>0</v>
      </c>
      <c r="S40" s="52">
        <f>O40+R40</f>
        <v>2600</v>
      </c>
      <c r="T40" s="52">
        <f>P40+Q40</f>
        <v>2600</v>
      </c>
      <c r="U40" s="52">
        <v>0</v>
      </c>
      <c r="V40" s="52">
        <f>T40+U40</f>
        <v>2600</v>
      </c>
      <c r="W40" s="27">
        <v>2600</v>
      </c>
    </row>
    <row r="41" spans="1:23" ht="18.75">
      <c r="A41" s="13" t="s">
        <v>80</v>
      </c>
      <c r="B41" s="1" t="s">
        <v>11</v>
      </c>
      <c r="C41" s="8" t="s">
        <v>9</v>
      </c>
      <c r="D41" s="8" t="s">
        <v>12</v>
      </c>
      <c r="E41" s="22">
        <f>E43</f>
        <v>2200</v>
      </c>
      <c r="F41" s="22"/>
      <c r="G41" s="22">
        <f>+E41</f>
        <v>2200</v>
      </c>
      <c r="H41" s="22">
        <f>+F41</f>
        <v>0</v>
      </c>
      <c r="I41" s="22">
        <f>+G41</f>
        <v>2200</v>
      </c>
      <c r="J41" s="22">
        <f>+H41</f>
        <v>0</v>
      </c>
      <c r="K41" s="22">
        <f aca="true" t="shared" si="9" ref="K41:R41">K43</f>
        <v>2200</v>
      </c>
      <c r="L41" s="22">
        <f t="shared" si="9"/>
        <v>12500</v>
      </c>
      <c r="M41" s="22">
        <f t="shared" si="9"/>
        <v>0</v>
      </c>
      <c r="N41" s="22">
        <f t="shared" si="9"/>
        <v>-464.55</v>
      </c>
      <c r="O41" s="22">
        <f t="shared" si="9"/>
        <v>1735.45</v>
      </c>
      <c r="P41" s="22">
        <f t="shared" si="9"/>
        <v>12500</v>
      </c>
      <c r="Q41" s="22">
        <f t="shared" si="9"/>
        <v>0</v>
      </c>
      <c r="R41" s="22">
        <f t="shared" si="9"/>
        <v>0</v>
      </c>
      <c r="S41" s="51">
        <f>S43</f>
        <v>1735.45</v>
      </c>
      <c r="T41" s="51">
        <f>T43</f>
        <v>12500</v>
      </c>
      <c r="U41" s="51">
        <f>U43</f>
        <v>0</v>
      </c>
      <c r="V41" s="51">
        <f>V43</f>
        <v>12500</v>
      </c>
      <c r="W41" s="23">
        <f>W43</f>
        <v>5500</v>
      </c>
    </row>
    <row r="42" spans="1:23" ht="18.75">
      <c r="A42" s="13"/>
      <c r="B42" s="1" t="s">
        <v>3</v>
      </c>
      <c r="C42" s="8"/>
      <c r="D42" s="8"/>
      <c r="E42" s="22"/>
      <c r="F42" s="22"/>
      <c r="G42" s="22"/>
      <c r="H42" s="22"/>
      <c r="I42" s="22"/>
      <c r="J42" s="22"/>
      <c r="K42" s="22"/>
      <c r="L42" s="2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23"/>
    </row>
    <row r="43" spans="1:26" ht="38.25" customHeight="1">
      <c r="A43" s="13"/>
      <c r="B43" s="1" t="s">
        <v>44</v>
      </c>
      <c r="C43" s="8"/>
      <c r="D43" s="8"/>
      <c r="E43" s="26">
        <v>2200</v>
      </c>
      <c r="F43" s="26"/>
      <c r="G43" s="26">
        <f>+E43</f>
        <v>2200</v>
      </c>
      <c r="H43" s="26">
        <v>0</v>
      </c>
      <c r="I43" s="26">
        <f>+G43</f>
        <v>2200</v>
      </c>
      <c r="J43" s="26"/>
      <c r="K43" s="26">
        <f>I43</f>
        <v>2200</v>
      </c>
      <c r="L43" s="26">
        <v>12500</v>
      </c>
      <c r="M43" s="52">
        <v>0</v>
      </c>
      <c r="N43" s="52">
        <v>-464.55</v>
      </c>
      <c r="O43" s="52">
        <f>K43+N43</f>
        <v>1735.45</v>
      </c>
      <c r="P43" s="52">
        <f>+L43</f>
        <v>12500</v>
      </c>
      <c r="Q43" s="52"/>
      <c r="R43" s="52">
        <v>0</v>
      </c>
      <c r="S43" s="52">
        <f>O43+R43</f>
        <v>1735.45</v>
      </c>
      <c r="T43" s="52">
        <f>P43+Q43</f>
        <v>12500</v>
      </c>
      <c r="U43" s="52">
        <v>0</v>
      </c>
      <c r="V43" s="52">
        <f>T43+U43</f>
        <v>12500</v>
      </c>
      <c r="W43" s="27">
        <v>5500</v>
      </c>
      <c r="Z43" s="6"/>
    </row>
    <row r="44" spans="1:26" ht="18.75" hidden="1">
      <c r="A44" s="13" t="s">
        <v>41</v>
      </c>
      <c r="B44" s="1" t="s">
        <v>22</v>
      </c>
      <c r="C44" s="8" t="s">
        <v>9</v>
      </c>
      <c r="D44" s="8" t="s">
        <v>23</v>
      </c>
      <c r="E44" s="26">
        <f>E46</f>
        <v>0</v>
      </c>
      <c r="F44" s="26"/>
      <c r="G44" s="26"/>
      <c r="H44" s="26"/>
      <c r="I44" s="26"/>
      <c r="J44" s="26"/>
      <c r="K44" s="26"/>
      <c r="L44" s="26">
        <f>L46</f>
        <v>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7">
        <f>W46</f>
        <v>0</v>
      </c>
      <c r="Z44" s="6"/>
    </row>
    <row r="45" spans="1:26" ht="18.75" hidden="1">
      <c r="A45" s="13"/>
      <c r="B45" s="1" t="s">
        <v>3</v>
      </c>
      <c r="C45" s="8"/>
      <c r="D45" s="8"/>
      <c r="E45" s="26"/>
      <c r="F45" s="26"/>
      <c r="G45" s="26"/>
      <c r="H45" s="26"/>
      <c r="I45" s="26"/>
      <c r="J45" s="26"/>
      <c r="K45" s="26"/>
      <c r="L45" s="26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7"/>
      <c r="Z45" s="6"/>
    </row>
    <row r="46" spans="1:26" ht="38.25" customHeight="1" hidden="1">
      <c r="A46" s="13"/>
      <c r="B46" s="1" t="s">
        <v>28</v>
      </c>
      <c r="C46" s="8"/>
      <c r="D46" s="8"/>
      <c r="E46" s="26">
        <v>0</v>
      </c>
      <c r="F46" s="26"/>
      <c r="G46" s="26"/>
      <c r="H46" s="26"/>
      <c r="I46" s="26"/>
      <c r="J46" s="26"/>
      <c r="K46" s="26"/>
      <c r="L46" s="26">
        <v>0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7">
        <v>0</v>
      </c>
      <c r="Z46" s="6"/>
    </row>
    <row r="47" spans="1:26" s="5" customFormat="1" ht="18.75">
      <c r="A47" s="14" t="s">
        <v>13</v>
      </c>
      <c r="B47" s="9" t="s">
        <v>65</v>
      </c>
      <c r="C47" s="18" t="s">
        <v>68</v>
      </c>
      <c r="D47" s="18"/>
      <c r="E47" s="28"/>
      <c r="F47" s="28"/>
      <c r="G47" s="28"/>
      <c r="H47" s="28"/>
      <c r="I47" s="28"/>
      <c r="J47" s="28"/>
      <c r="K47" s="28">
        <f>+K48</f>
        <v>0</v>
      </c>
      <c r="L47" s="28">
        <f aca="true" t="shared" si="10" ref="L47:Q47">+L48</f>
        <v>0</v>
      </c>
      <c r="M47" s="28">
        <f t="shared" si="10"/>
        <v>0</v>
      </c>
      <c r="N47" s="28">
        <f t="shared" si="10"/>
        <v>1500</v>
      </c>
      <c r="O47" s="28">
        <f>+O48+O53</f>
        <v>1500</v>
      </c>
      <c r="P47" s="28">
        <f t="shared" si="10"/>
        <v>0</v>
      </c>
      <c r="Q47" s="28">
        <f t="shared" si="10"/>
        <v>0</v>
      </c>
      <c r="R47" s="28">
        <f>R48</f>
        <v>7400</v>
      </c>
      <c r="S47" s="28">
        <f>S48+S53</f>
        <v>8900</v>
      </c>
      <c r="T47" s="28">
        <f>T48+T53</f>
        <v>0</v>
      </c>
      <c r="U47" s="28">
        <f>U48+U53</f>
        <v>3000</v>
      </c>
      <c r="V47" s="28">
        <f>V48+V53</f>
        <v>3000</v>
      </c>
      <c r="W47" s="28">
        <f>W48+W53</f>
        <v>0</v>
      </c>
      <c r="Z47" s="55"/>
    </row>
    <row r="48" spans="1:26" ht="18.75">
      <c r="A48" s="13" t="s">
        <v>27</v>
      </c>
      <c r="B48" s="1" t="s">
        <v>79</v>
      </c>
      <c r="C48" s="8" t="s">
        <v>68</v>
      </c>
      <c r="D48" s="8" t="s">
        <v>10</v>
      </c>
      <c r="E48" s="26"/>
      <c r="F48" s="26"/>
      <c r="G48" s="26"/>
      <c r="H48" s="26"/>
      <c r="I48" s="26"/>
      <c r="J48" s="26"/>
      <c r="K48" s="26">
        <f>K50</f>
        <v>0</v>
      </c>
      <c r="L48" s="26">
        <f aca="true" t="shared" si="11" ref="L48:W48">L50</f>
        <v>0</v>
      </c>
      <c r="M48" s="26">
        <f t="shared" si="11"/>
        <v>0</v>
      </c>
      <c r="N48" s="26">
        <f t="shared" si="11"/>
        <v>1500</v>
      </c>
      <c r="O48" s="26">
        <f t="shared" si="11"/>
        <v>0</v>
      </c>
      <c r="P48" s="26">
        <f t="shared" si="11"/>
        <v>0</v>
      </c>
      <c r="Q48" s="26">
        <f t="shared" si="11"/>
        <v>0</v>
      </c>
      <c r="R48" s="26">
        <f>R51+R52</f>
        <v>7400</v>
      </c>
      <c r="S48" s="26">
        <f>S51+S52</f>
        <v>7400</v>
      </c>
      <c r="T48" s="26">
        <f t="shared" si="11"/>
        <v>0</v>
      </c>
      <c r="U48" s="26">
        <f t="shared" si="11"/>
        <v>3000</v>
      </c>
      <c r="V48" s="26">
        <f t="shared" si="11"/>
        <v>0</v>
      </c>
      <c r="W48" s="27">
        <f t="shared" si="11"/>
        <v>0</v>
      </c>
      <c r="Z48" s="6"/>
    </row>
    <row r="49" spans="1:26" ht="18.75">
      <c r="A49" s="13"/>
      <c r="B49" s="1" t="s">
        <v>3</v>
      </c>
      <c r="C49" s="8"/>
      <c r="D49" s="8"/>
      <c r="E49" s="26"/>
      <c r="F49" s="26"/>
      <c r="G49" s="26"/>
      <c r="H49" s="26"/>
      <c r="I49" s="26"/>
      <c r="J49" s="26"/>
      <c r="K49" s="26"/>
      <c r="L49" s="26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27"/>
      <c r="Z49" s="6"/>
    </row>
    <row r="50" spans="1:26" ht="43.5" customHeight="1" hidden="1">
      <c r="A50" s="13"/>
      <c r="B50" s="1"/>
      <c r="C50" s="8"/>
      <c r="D50" s="8"/>
      <c r="E50" s="26"/>
      <c r="F50" s="26"/>
      <c r="G50" s="26"/>
      <c r="H50" s="26"/>
      <c r="I50" s="26"/>
      <c r="J50" s="26"/>
      <c r="K50" s="26">
        <v>0</v>
      </c>
      <c r="L50" s="26"/>
      <c r="M50" s="52"/>
      <c r="N50" s="52">
        <v>1500</v>
      </c>
      <c r="O50" s="52"/>
      <c r="P50" s="52"/>
      <c r="Q50" s="52"/>
      <c r="R50" s="52"/>
      <c r="S50" s="52">
        <f>O50+R50</f>
        <v>0</v>
      </c>
      <c r="T50" s="52">
        <v>0</v>
      </c>
      <c r="U50" s="52">
        <v>3000</v>
      </c>
      <c r="V50" s="52"/>
      <c r="W50" s="27">
        <v>0</v>
      </c>
      <c r="Z50" s="6"/>
    </row>
    <row r="51" spans="1:26" ht="37.5">
      <c r="A51" s="13"/>
      <c r="B51" s="1" t="s">
        <v>77</v>
      </c>
      <c r="C51" s="8"/>
      <c r="D51" s="8"/>
      <c r="E51" s="26"/>
      <c r="F51" s="26"/>
      <c r="G51" s="26"/>
      <c r="H51" s="26"/>
      <c r="I51" s="26"/>
      <c r="J51" s="26"/>
      <c r="K51" s="26"/>
      <c r="L51" s="26"/>
      <c r="M51" s="52"/>
      <c r="N51" s="52"/>
      <c r="O51" s="52"/>
      <c r="P51" s="52"/>
      <c r="Q51" s="52"/>
      <c r="R51" s="52">
        <v>3700</v>
      </c>
      <c r="S51" s="52">
        <f>O51+R51</f>
        <v>3700</v>
      </c>
      <c r="T51" s="52"/>
      <c r="U51" s="52"/>
      <c r="V51" s="52">
        <v>0</v>
      </c>
      <c r="W51" s="27">
        <v>0</v>
      </c>
      <c r="Z51" s="6"/>
    </row>
    <row r="52" spans="1:26" ht="18.75">
      <c r="A52" s="13"/>
      <c r="B52" s="1" t="s">
        <v>78</v>
      </c>
      <c r="C52" s="8"/>
      <c r="D52" s="8"/>
      <c r="E52" s="26"/>
      <c r="F52" s="26"/>
      <c r="G52" s="26"/>
      <c r="H52" s="26"/>
      <c r="I52" s="26"/>
      <c r="J52" s="26"/>
      <c r="K52" s="26"/>
      <c r="L52" s="26"/>
      <c r="M52" s="52"/>
      <c r="N52" s="52"/>
      <c r="O52" s="52"/>
      <c r="P52" s="52"/>
      <c r="Q52" s="52"/>
      <c r="R52" s="52">
        <v>3700</v>
      </c>
      <c r="S52" s="52">
        <f>O52+R52</f>
        <v>3700</v>
      </c>
      <c r="T52" s="52"/>
      <c r="U52" s="52"/>
      <c r="V52" s="52">
        <v>0</v>
      </c>
      <c r="W52" s="27">
        <v>0</v>
      </c>
      <c r="Z52" s="6"/>
    </row>
    <row r="53" spans="1:26" ht="18.75">
      <c r="A53" s="13" t="s">
        <v>81</v>
      </c>
      <c r="B53" s="1" t="s">
        <v>69</v>
      </c>
      <c r="C53" s="8" t="s">
        <v>68</v>
      </c>
      <c r="D53" s="8" t="s">
        <v>12</v>
      </c>
      <c r="E53" s="26"/>
      <c r="F53" s="26"/>
      <c r="G53" s="26"/>
      <c r="H53" s="26"/>
      <c r="I53" s="26"/>
      <c r="J53" s="26"/>
      <c r="K53" s="26"/>
      <c r="L53" s="26"/>
      <c r="M53" s="52"/>
      <c r="N53" s="52"/>
      <c r="O53" s="52">
        <f>O55</f>
        <v>1500</v>
      </c>
      <c r="P53" s="52">
        <f>P55</f>
        <v>0</v>
      </c>
      <c r="Q53" s="52">
        <f>Q55</f>
        <v>0</v>
      </c>
      <c r="R53" s="52">
        <f>R55</f>
        <v>0</v>
      </c>
      <c r="S53" s="52">
        <f>S55</f>
        <v>1500</v>
      </c>
      <c r="T53" s="52"/>
      <c r="U53" s="52"/>
      <c r="V53" s="52">
        <f>V55</f>
        <v>3000</v>
      </c>
      <c r="W53" s="27">
        <f>W55</f>
        <v>0</v>
      </c>
      <c r="Z53" s="6"/>
    </row>
    <row r="54" spans="1:26" ht="18.75">
      <c r="A54" s="13"/>
      <c r="B54" s="1" t="s">
        <v>3</v>
      </c>
      <c r="C54" s="8"/>
      <c r="D54" s="8"/>
      <c r="E54" s="26"/>
      <c r="F54" s="26"/>
      <c r="G54" s="26"/>
      <c r="H54" s="26"/>
      <c r="I54" s="26"/>
      <c r="J54" s="26"/>
      <c r="K54" s="26"/>
      <c r="L54" s="26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7"/>
      <c r="Z54" s="6"/>
    </row>
    <row r="55" spans="1:26" ht="37.5">
      <c r="A55" s="13"/>
      <c r="B55" s="1" t="s">
        <v>70</v>
      </c>
      <c r="C55" s="8"/>
      <c r="D55" s="8"/>
      <c r="E55" s="26"/>
      <c r="F55" s="26"/>
      <c r="G55" s="26"/>
      <c r="H55" s="26"/>
      <c r="I55" s="26"/>
      <c r="J55" s="26"/>
      <c r="K55" s="26"/>
      <c r="L55" s="26"/>
      <c r="M55" s="52"/>
      <c r="N55" s="52"/>
      <c r="O55" s="52">
        <v>1500</v>
      </c>
      <c r="P55" s="52"/>
      <c r="Q55" s="52"/>
      <c r="R55" s="52">
        <v>0</v>
      </c>
      <c r="S55" s="52">
        <f>O55+R55</f>
        <v>1500</v>
      </c>
      <c r="T55" s="52"/>
      <c r="U55" s="52"/>
      <c r="V55" s="52">
        <v>3000</v>
      </c>
      <c r="W55" s="27">
        <v>0</v>
      </c>
      <c r="Z55" s="6"/>
    </row>
    <row r="56" spans="1:26" ht="18.75">
      <c r="A56" s="14" t="s">
        <v>66</v>
      </c>
      <c r="B56" s="9" t="s">
        <v>14</v>
      </c>
      <c r="C56" s="18" t="s">
        <v>16</v>
      </c>
      <c r="D56" s="18"/>
      <c r="E56" s="28">
        <f aca="true" t="shared" si="12" ref="E56:W56">E57</f>
        <v>33497</v>
      </c>
      <c r="F56" s="28">
        <f t="shared" si="12"/>
        <v>13908</v>
      </c>
      <c r="G56" s="28">
        <f t="shared" si="12"/>
        <v>47405</v>
      </c>
      <c r="H56" s="28">
        <f t="shared" si="12"/>
        <v>0</v>
      </c>
      <c r="I56" s="28">
        <f t="shared" si="12"/>
        <v>47405</v>
      </c>
      <c r="J56" s="28">
        <f t="shared" si="12"/>
        <v>0</v>
      </c>
      <c r="K56" s="28">
        <f t="shared" si="12"/>
        <v>47405</v>
      </c>
      <c r="L56" s="28">
        <f t="shared" si="12"/>
        <v>32093</v>
      </c>
      <c r="M56" s="28">
        <f t="shared" si="12"/>
        <v>0</v>
      </c>
      <c r="N56" s="28">
        <f t="shared" si="12"/>
        <v>0</v>
      </c>
      <c r="O56" s="28">
        <f t="shared" si="12"/>
        <v>47405</v>
      </c>
      <c r="P56" s="28">
        <f t="shared" si="12"/>
        <v>32093</v>
      </c>
      <c r="Q56" s="28">
        <f t="shared" si="12"/>
        <v>0</v>
      </c>
      <c r="R56" s="28">
        <f>R57</f>
        <v>0</v>
      </c>
      <c r="S56" s="28">
        <f>O56+R56</f>
        <v>47405</v>
      </c>
      <c r="T56" s="28">
        <f t="shared" si="12"/>
        <v>32093</v>
      </c>
      <c r="U56" s="28">
        <f t="shared" si="12"/>
        <v>0</v>
      </c>
      <c r="V56" s="28">
        <f t="shared" si="12"/>
        <v>32093</v>
      </c>
      <c r="W56" s="29">
        <f t="shared" si="12"/>
        <v>31670</v>
      </c>
      <c r="Z56" s="6"/>
    </row>
    <row r="57" spans="1:26" ht="18.75">
      <c r="A57" s="13" t="s">
        <v>67</v>
      </c>
      <c r="B57" s="1" t="s">
        <v>15</v>
      </c>
      <c r="C57" s="8" t="s">
        <v>16</v>
      </c>
      <c r="D57" s="8" t="s">
        <v>4</v>
      </c>
      <c r="E57" s="26">
        <f>+E59</f>
        <v>33497</v>
      </c>
      <c r="F57" s="26">
        <f>+F59</f>
        <v>13908</v>
      </c>
      <c r="G57" s="26">
        <f>+E57+F57</f>
        <v>47405</v>
      </c>
      <c r="H57" s="26">
        <v>0</v>
      </c>
      <c r="I57" s="26">
        <f>+G57</f>
        <v>47405</v>
      </c>
      <c r="J57" s="26"/>
      <c r="K57" s="26">
        <f>K59</f>
        <v>47405</v>
      </c>
      <c r="L57" s="26">
        <f>L59</f>
        <v>32093</v>
      </c>
      <c r="M57" s="26">
        <f>M59</f>
        <v>0</v>
      </c>
      <c r="N57" s="26">
        <f>N59</f>
        <v>0</v>
      </c>
      <c r="O57" s="26">
        <f>O59</f>
        <v>47405</v>
      </c>
      <c r="P57" s="52">
        <f>+L57</f>
        <v>32093</v>
      </c>
      <c r="Q57" s="52"/>
      <c r="R57" s="52">
        <f>R59</f>
        <v>0</v>
      </c>
      <c r="S57" s="52">
        <f>O57+R57</f>
        <v>47405</v>
      </c>
      <c r="T57" s="52">
        <f>T59</f>
        <v>32093</v>
      </c>
      <c r="U57" s="52">
        <f>U59</f>
        <v>0</v>
      </c>
      <c r="V57" s="52">
        <f>V59</f>
        <v>32093</v>
      </c>
      <c r="W57" s="27">
        <f>+W59</f>
        <v>31670</v>
      </c>
      <c r="Z57" s="6"/>
    </row>
    <row r="58" spans="1:26" ht="18.75">
      <c r="A58" s="13"/>
      <c r="B58" s="1" t="s">
        <v>3</v>
      </c>
      <c r="C58" s="8"/>
      <c r="D58" s="8"/>
      <c r="E58" s="26"/>
      <c r="F58" s="26"/>
      <c r="G58" s="26"/>
      <c r="H58" s="26"/>
      <c r="I58" s="26"/>
      <c r="J58" s="26"/>
      <c r="K58" s="26"/>
      <c r="L58" s="26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7"/>
      <c r="Z58" s="6"/>
    </row>
    <row r="59" spans="1:26" ht="75.75" thickBot="1">
      <c r="A59" s="33"/>
      <c r="B59" s="34" t="s">
        <v>26</v>
      </c>
      <c r="C59" s="35"/>
      <c r="D59" s="35"/>
      <c r="E59" s="36">
        <v>33497</v>
      </c>
      <c r="F59" s="36">
        <v>13908</v>
      </c>
      <c r="G59" s="36">
        <f>+E59+F59</f>
        <v>47405</v>
      </c>
      <c r="H59" s="36">
        <v>0</v>
      </c>
      <c r="I59" s="36">
        <f>+G59</f>
        <v>47405</v>
      </c>
      <c r="J59" s="36"/>
      <c r="K59" s="36">
        <f>I59+J59</f>
        <v>47405</v>
      </c>
      <c r="L59" s="36">
        <v>32093</v>
      </c>
      <c r="M59" s="53">
        <v>0</v>
      </c>
      <c r="N59" s="53">
        <v>0</v>
      </c>
      <c r="O59" s="53">
        <f>K59+N59</f>
        <v>47405</v>
      </c>
      <c r="P59" s="53">
        <f>+L59</f>
        <v>32093</v>
      </c>
      <c r="Q59" s="53"/>
      <c r="R59" s="53">
        <v>0</v>
      </c>
      <c r="S59" s="53">
        <f>O59+R59</f>
        <v>47405</v>
      </c>
      <c r="T59" s="53">
        <f>P59+Q59</f>
        <v>32093</v>
      </c>
      <c r="U59" s="53">
        <v>0</v>
      </c>
      <c r="V59" s="53">
        <f>T59+U59</f>
        <v>32093</v>
      </c>
      <c r="W59" s="37">
        <v>31670</v>
      </c>
      <c r="Z59" s="6"/>
    </row>
    <row r="60" spans="1:23" s="5" customFormat="1" ht="24.75" customHeight="1" thickBot="1">
      <c r="A60" s="67" t="s">
        <v>18</v>
      </c>
      <c r="B60" s="68"/>
      <c r="C60" s="31"/>
      <c r="D60" s="31"/>
      <c r="E60" s="32">
        <f aca="true" t="shared" si="13" ref="E60:J60">E36+E25+E56</f>
        <v>91409.6</v>
      </c>
      <c r="F60" s="32">
        <f t="shared" si="13"/>
        <v>13908</v>
      </c>
      <c r="G60" s="32">
        <f t="shared" si="13"/>
        <v>105317.6</v>
      </c>
      <c r="H60" s="32">
        <f t="shared" si="13"/>
        <v>2314</v>
      </c>
      <c r="I60" s="32">
        <f t="shared" si="13"/>
        <v>107631.6</v>
      </c>
      <c r="J60" s="32">
        <f t="shared" si="13"/>
        <v>26285.8</v>
      </c>
      <c r="K60" s="32">
        <f aca="true" t="shared" si="14" ref="K60:W60">K36+K25+K56+K47</f>
        <v>133917.40000000002</v>
      </c>
      <c r="L60" s="32">
        <f t="shared" si="14"/>
        <v>47193</v>
      </c>
      <c r="M60" s="32">
        <f t="shared" si="14"/>
        <v>39000</v>
      </c>
      <c r="N60" s="32">
        <f t="shared" si="14"/>
        <v>4368.849999999999</v>
      </c>
      <c r="O60" s="32">
        <f t="shared" si="14"/>
        <v>138286.25</v>
      </c>
      <c r="P60" s="32">
        <f t="shared" si="14"/>
        <v>134838.8</v>
      </c>
      <c r="Q60" s="32">
        <f t="shared" si="14"/>
        <v>129245.8</v>
      </c>
      <c r="R60" s="32">
        <f t="shared" si="14"/>
        <v>7400</v>
      </c>
      <c r="S60" s="32">
        <f t="shared" si="14"/>
        <v>145686.25</v>
      </c>
      <c r="T60" s="32">
        <f t="shared" si="14"/>
        <v>148621.6</v>
      </c>
      <c r="U60" s="32">
        <f t="shared" si="14"/>
        <v>-333.39999999999964</v>
      </c>
      <c r="V60" s="32">
        <f t="shared" si="14"/>
        <v>148288.2</v>
      </c>
      <c r="W60" s="32">
        <f t="shared" si="14"/>
        <v>39770</v>
      </c>
    </row>
    <row r="61" spans="5:23" ht="18.75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5:23" ht="18.75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5:23" ht="18.75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</sheetData>
  <sheetProtection/>
  <mergeCells count="25">
    <mergeCell ref="B17:W17"/>
    <mergeCell ref="A21:A23"/>
    <mergeCell ref="B21:B23"/>
    <mergeCell ref="C21:C23"/>
    <mergeCell ref="D21:D23"/>
    <mergeCell ref="N21:N23"/>
    <mergeCell ref="O21:O23"/>
    <mergeCell ref="E21:E23"/>
    <mergeCell ref="F21:F23"/>
    <mergeCell ref="W21:W23"/>
    <mergeCell ref="A60:B60"/>
    <mergeCell ref="I21:I23"/>
    <mergeCell ref="J21:J23"/>
    <mergeCell ref="M21:M23"/>
    <mergeCell ref="P21:P23"/>
    <mergeCell ref="G21:G23"/>
    <mergeCell ref="H21:H23"/>
    <mergeCell ref="U21:U23"/>
    <mergeCell ref="V21:V23"/>
    <mergeCell ref="Q21:Q23"/>
    <mergeCell ref="T21:T23"/>
    <mergeCell ref="K21:K23"/>
    <mergeCell ref="L21:L23"/>
    <mergeCell ref="R21:R23"/>
    <mergeCell ref="S21:S2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Пустохина Александра</cp:lastModifiedBy>
  <cp:lastPrinted>2018-07-18T12:49:35Z</cp:lastPrinted>
  <dcterms:created xsi:type="dcterms:W3CDTF">1996-10-08T23:32:33Z</dcterms:created>
  <dcterms:modified xsi:type="dcterms:W3CDTF">2018-07-18T12:49:37Z</dcterms:modified>
  <cp:category/>
  <cp:version/>
  <cp:contentType/>
  <cp:contentStatus/>
</cp:coreProperties>
</file>