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45" windowWidth="14220" windowHeight="13395" activeTab="0"/>
  </bookViews>
  <sheets>
    <sheet name="лист" sheetId="1" r:id="rId1"/>
  </sheets>
  <definedNames>
    <definedName name="_xlnm.Print_Titles" localSheetId="0">'лист'!$5:$5</definedName>
  </definedNames>
  <calcPr fullCalcOnLoad="1"/>
</workbook>
</file>

<file path=xl/sharedStrings.xml><?xml version="1.0" encoding="utf-8"?>
<sst xmlns="http://schemas.openxmlformats.org/spreadsheetml/2006/main" count="58" uniqueCount="58">
  <si>
    <t>Общегосударственные вопросы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</si>
  <si>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</si>
  <si>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</si>
  <si>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</si>
  <si>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</si>
  <si>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</si>
  <si>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</si>
  <si>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ДЕФИЦИТ (-), ПРОФИЦИТ (+)</t>
  </si>
  <si>
    <t>Охрана окружающей среды</t>
  </si>
  <si>
    <t>РАСХОДЫ</t>
  </si>
  <si>
    <t>Культура, кинематография</t>
  </si>
  <si>
    <t>Физическая культура и спорт</t>
  </si>
  <si>
    <t xml:space="preserve">НАЛОГОВЫЕ И НЕНАЛОГОВЫЕ ДОХОДЫ 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</si>
  <si>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</si>
  <si>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</si>
  <si>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</si>
  <si>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</si>
  <si>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</si>
  <si>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</si>
  <si>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</si>
  <si>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</si>
  <si>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</si>
  <si>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</si>
  <si>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</si>
  <si>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</si>
  <si>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</si>
  <si>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</si>
  <si>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</si>
  <si>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</si>
  <si>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</si>
  <si>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</si>
  <si>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</si>
  <si>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</si>
  <si>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</si>
  <si>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</si>
  <si>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</si>
  <si>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Сумма</t>
  </si>
  <si>
    <t>Налог, взимаемый в связи с применением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</si>
  <si>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</si>
  <si>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</si>
  <si>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</si>
  <si>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</si>
  <si>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</si>
  <si>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(руб.)</t>
  </si>
  <si>
    <t>(в соответствии с данными ф. 0503117)</t>
  </si>
  <si>
    <t>Обслуживание государственного (муниципального) долга</t>
  </si>
  <si>
    <t>ДОХОДЫ ОТ ОКАЗАНИЯ ПЛАТНЫХ УСЛУГ И КОМПЕНСАЦИИ ЗАТРАТ ГОСУДАРСТВА</t>
  </si>
  <si>
    <t>БЕЗВОЗМЕЗДНЫЕ ПОСТУПЛЕНИЯ ОТ НЕРЕЗИДЕНТОВ</t>
  </si>
  <si>
    <t>ВОЗВРАТ ПРОЧИХ ОСТАТКОВ СУБСИДИЙ, СУБВЕНЦИЙ И ИНЫХ МЕЖБЮДЖЕТНЫХ ТРАНСФЕРТОВ, ИМЕЮЩИХ ЦЕЛЕВОЕ НАЗНАЧЕНИЕ, ПРОШЛЫХ ЛЕТ</t>
  </si>
  <si>
    <t>Заместитель главы Администрации Петрозаводского городского округа -</t>
  </si>
  <si>
    <t>председатель комитета финансов</t>
  </si>
  <si>
    <t>Е.В. Логинова</t>
  </si>
  <si>
    <t xml:space="preserve">Дотации бюджетам бюджетной системы Российской Федерации
</t>
  </si>
  <si>
    <t>Налог, взимаемый в связи с применением упрощенной системы налогообложения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</si>
  <si>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ГОРОДСКИХ ОКРУГОВ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</si>
  <si>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</si>
  <si>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</si>
  <si>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СВЕДЕНИЯ ОБ ИСПОЛНЕНИИ БЮДЖЕТА ПЕТРОЗАВОДСКОГО ГОРОДСКОГО ОКРУГА                                                                                                             ПО СОСТОЯНИЮ НА 01.11.2022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</si>
</sst>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0"/>
    <numFmt numFmtId="184" formatCode="0.000"/>
    <numFmt numFmtId="185" formatCode="0.0000000"/>
    <numFmt numFmtId="186" formatCode="0.000000"/>
    <numFmt numFmtId="187" formatCode="0.00000"/>
    <numFmt numFmtId="188" formatCode="#,##0.0"/>
    <numFmt numFmtId="189" formatCode="_(* #,##0.0_);_(* \(#,##0.0\);_(* &quot;-&quot;??_);_(@_)"/>
    <numFmt numFmtId="190" formatCode="_(* #,##0_);_(* \(#,##0\);_(* &quot;-&quot;??_);_(@_)"/>
    <numFmt numFmtId="191" formatCode="#,##0_ ;\-#,##0\ "/>
    <numFmt numFmtId="192" formatCode="#,##0.000"/>
    <numFmt numFmtId="193" formatCode="#,##0.0000"/>
    <numFmt numFmtId="194" formatCode="#,##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_р_._-;\-* #,##0.0_р_._-;_-* &quot;-&quot;??_р_._-;_-@_-"/>
    <numFmt numFmtId="200" formatCode="0.00000000"/>
    <numFmt numFmtId="201" formatCode="0.000000000"/>
    <numFmt numFmtId="202" formatCode="0.0000000000"/>
    <numFmt numFmtId="203" formatCode="&quot;&quot;###,##0.00"/>
    <numFmt numFmtId="204" formatCode="#,##0.000000"/>
    <numFmt numFmtId="205" formatCode="#,##0.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" fontId="6" fillId="0" borderId="2">
      <alignment horizontal="right" shrinkToFit="1"/>
      <protection/>
    </xf>
    <xf numFmtId="4" fontId="29" fillId="0" borderId="2">
      <alignment horizontal="right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27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/>
    </xf>
    <xf numFmtId="20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9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wrapText="1"/>
    </xf>
    <xf numFmtId="4" fontId="8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wrapText="1"/>
    </xf>
    <xf numFmtId="4" fontId="8" fillId="0" borderId="21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wrapText="1"/>
    </xf>
    <xf numFmtId="0" fontId="8" fillId="0" borderId="26" xfId="0" applyNumberFormat="1" applyFont="1" applyFill="1" applyBorder="1" applyAlignment="1">
      <alignment horizontal="left" wrapText="1"/>
    </xf>
    <xf numFmtId="0" fontId="8" fillId="0" borderId="20" xfId="0" applyNumberFormat="1" applyFont="1" applyFill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left" wrapText="1"/>
    </xf>
    <xf numFmtId="4" fontId="8" fillId="0" borderId="19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vertical="center"/>
    </xf>
    <xf numFmtId="4" fontId="7" fillId="0" borderId="29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shrinkToFit="1"/>
    </xf>
    <xf numFmtId="4" fontId="7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5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896475" y="15373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80" zoomScaleNormal="80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8" sqref="B38"/>
    </sheetView>
  </sheetViews>
  <sheetFormatPr defaultColWidth="9.00390625" defaultRowHeight="12.75"/>
  <cols>
    <col min="1" max="1" width="129.875" style="6" customWidth="1"/>
    <col min="2" max="2" width="24.375" style="10" customWidth="1"/>
    <col min="3" max="3" width="24.75390625" style="10" customWidth="1"/>
    <col min="4" max="4" width="23.375" style="6" customWidth="1"/>
    <col min="5" max="16384" width="9.125" style="6" customWidth="1"/>
  </cols>
  <sheetData>
    <row r="1" spans="1:3" s="1" customFormat="1" ht="39.75" customHeight="1">
      <c r="A1" s="74" t="s">
        <v>57</v>
      </c>
      <c r="B1" s="74"/>
      <c r="C1" s="16"/>
    </row>
    <row r="2" spans="1:3" s="3" customFormat="1" ht="17.25" customHeight="1">
      <c r="A2" s="75" t="s">
        <v>44</v>
      </c>
      <c r="B2" s="75"/>
      <c r="C2" s="17"/>
    </row>
    <row r="3" spans="1:3" s="3" customFormat="1" ht="9.75" customHeight="1">
      <c r="A3" s="22"/>
      <c r="B3" s="22"/>
      <c r="C3" s="17"/>
    </row>
    <row r="4" spans="1:3" s="1" customFormat="1" ht="17.25" customHeight="1" thickBot="1">
      <c r="A4" s="23"/>
      <c r="B4" s="24" t="s">
        <v>43</v>
      </c>
      <c r="C4" s="16"/>
    </row>
    <row r="5" spans="1:3" s="2" customFormat="1" ht="33.75" customHeight="1" thickBot="1">
      <c r="A5" s="25" t="s">
        <v>35</v>
      </c>
      <c r="B5" s="26" t="s">
        <v>36</v>
      </c>
      <c r="C5" s="18"/>
    </row>
    <row r="6" spans="1:3" s="2" customFormat="1" ht="25.5" customHeight="1" thickBot="1">
      <c r="A6" s="27" t="s">
        <v>12</v>
      </c>
      <c r="B6" s="28">
        <f>B7+B11+B16+B19+B21+B22+B23+B25+B26+B27+B28+B9</f>
        <v>2229636115.21</v>
      </c>
      <c r="C6" s="18"/>
    </row>
    <row r="7" spans="1:4" s="3" customFormat="1" ht="24" customHeight="1">
      <c r="A7" s="29" t="s">
        <v>13</v>
      </c>
      <c r="B7" s="30">
        <f>B8</f>
        <v>1439645820.95</v>
      </c>
      <c r="C7" s="17"/>
      <c r="D7" s="15"/>
    </row>
    <row r="8" spans="1:3" s="3" customFormat="1" ht="17.25" customHeight="1">
      <c r="A8" s="31" t="s">
        <v>14</v>
      </c>
      <c r="B8" s="32">
        <f>1439645.82095*1000</f>
        <v>1439645820.95</v>
      </c>
      <c r="C8" s="17"/>
    </row>
    <row r="9" spans="1:3" s="3" customFormat="1" ht="22.5" customHeight="1">
      <c r="A9" s="33" t="s">
        <v>39</v>
      </c>
      <c r="B9" s="34">
        <f>B10</f>
        <v>29780615.96</v>
      </c>
      <c r="C9" s="17"/>
    </row>
    <row r="10" spans="1:3" s="3" customFormat="1" ht="17.25" customHeight="1">
      <c r="A10" s="31" t="s">
        <v>40</v>
      </c>
      <c r="B10" s="32">
        <f>29780.61596*1000</f>
        <v>29780615.96</v>
      </c>
      <c r="C10" s="17"/>
    </row>
    <row r="11" spans="1:3" s="3" customFormat="1" ht="23.25" customHeight="1">
      <c r="A11" s="35" t="s">
        <v>15</v>
      </c>
      <c r="B11" s="34">
        <f>B13+B14+B15+B12</f>
        <v>208293721.25</v>
      </c>
      <c r="C11" s="17"/>
    </row>
    <row r="12" spans="1:3" s="3" customFormat="1" ht="17.25" customHeight="1">
      <c r="A12" s="35" t="s">
        <v>53</v>
      </c>
      <c r="B12" s="34">
        <f>50930.18396*1000</f>
        <v>50930183.96</v>
      </c>
      <c r="C12" s="17"/>
    </row>
    <row r="13" spans="1:3" s="3" customFormat="1" ht="17.25" customHeight="1">
      <c r="A13" s="36" t="s">
        <v>16</v>
      </c>
      <c r="B13" s="34">
        <f>876.87511*1000</f>
        <v>876875.11</v>
      </c>
      <c r="C13" s="17"/>
    </row>
    <row r="14" spans="1:3" s="3" customFormat="1" ht="17.25" customHeight="1">
      <c r="A14" s="36" t="s">
        <v>17</v>
      </c>
      <c r="B14" s="34">
        <f>109675.25071*1000</f>
        <v>109675250.71</v>
      </c>
      <c r="C14" s="17"/>
    </row>
    <row r="15" spans="1:3" s="3" customFormat="1" ht="17.25" customHeight="1">
      <c r="A15" s="36" t="s">
        <v>37</v>
      </c>
      <c r="B15" s="34">
        <f>46811.41147*1000</f>
        <v>46811411.47</v>
      </c>
      <c r="C15" s="17"/>
    </row>
    <row r="16" spans="1:3" s="3" customFormat="1" ht="21.75" customHeight="1">
      <c r="A16" s="35" t="s">
        <v>18</v>
      </c>
      <c r="B16" s="34">
        <f>B17+B18</f>
        <v>178851801.81</v>
      </c>
      <c r="C16" s="17"/>
    </row>
    <row r="17" spans="1:3" s="3" customFormat="1" ht="18.75">
      <c r="A17" s="36" t="s">
        <v>19</v>
      </c>
      <c r="B17" s="34">
        <f>58535.88675*1000</f>
        <v>58535886.75</v>
      </c>
      <c r="C17" s="17"/>
    </row>
    <row r="18" spans="1:3" s="3" customFormat="1" ht="18.75">
      <c r="A18" s="36" t="s">
        <v>20</v>
      </c>
      <c r="B18" s="34">
        <f>120315.91506*1000</f>
        <v>120315915.06</v>
      </c>
      <c r="C18" s="17"/>
    </row>
    <row r="19" spans="1:3" s="3" customFormat="1" ht="19.5" customHeight="1">
      <c r="A19" s="35" t="s">
        <v>21</v>
      </c>
      <c r="B19" s="34">
        <f>B20</f>
        <v>49148442.01</v>
      </c>
      <c r="C19" s="17"/>
    </row>
    <row r="20" spans="1:3" s="3" customFormat="1" ht="18.75">
      <c r="A20" s="36" t="s">
        <v>22</v>
      </c>
      <c r="B20" s="34">
        <f>49148.44201*1000</f>
        <v>49148442.01</v>
      </c>
      <c r="C20" s="17"/>
    </row>
    <row r="21" spans="1:3" s="3" customFormat="1" ht="34.5" customHeight="1">
      <c r="A21" s="35" t="s">
        <v>23</v>
      </c>
      <c r="B21" s="34">
        <f>-17.2966*1000</f>
        <v>-17296.600000000002</v>
      </c>
      <c r="C21" s="17"/>
    </row>
    <row r="22" spans="1:3" s="3" customFormat="1" ht="39" customHeight="1">
      <c r="A22" s="35" t="s">
        <v>24</v>
      </c>
      <c r="B22" s="34">
        <f>201275.82946*1000</f>
        <v>201275829.46</v>
      </c>
      <c r="C22" s="17"/>
    </row>
    <row r="23" spans="1:3" s="3" customFormat="1" ht="21.75" customHeight="1">
      <c r="A23" s="35" t="s">
        <v>25</v>
      </c>
      <c r="B23" s="34">
        <f>B24</f>
        <v>811698.9099999999</v>
      </c>
      <c r="C23" s="17"/>
    </row>
    <row r="24" spans="1:3" s="3" customFormat="1" ht="18.75">
      <c r="A24" s="37" t="s">
        <v>26</v>
      </c>
      <c r="B24" s="34">
        <f>811.69891*1000</f>
        <v>811698.9099999999</v>
      </c>
      <c r="C24" s="17"/>
    </row>
    <row r="25" spans="1:3" s="3" customFormat="1" ht="21.75" customHeight="1">
      <c r="A25" s="35" t="s">
        <v>46</v>
      </c>
      <c r="B25" s="34">
        <f>14339.25393*1000</f>
        <v>14339253.930000002</v>
      </c>
      <c r="C25" s="17"/>
    </row>
    <row r="26" spans="1:3" s="3" customFormat="1" ht="24" customHeight="1">
      <c r="A26" s="35" t="s">
        <v>27</v>
      </c>
      <c r="B26" s="34">
        <f>57865.39364*1000</f>
        <v>57865393.64</v>
      </c>
      <c r="C26" s="17"/>
    </row>
    <row r="27" spans="1:3" s="3" customFormat="1" ht="22.5" customHeight="1">
      <c r="A27" s="35" t="s">
        <v>28</v>
      </c>
      <c r="B27" s="34">
        <f>25697.00731*1000</f>
        <v>25697007.310000002</v>
      </c>
      <c r="C27" s="17"/>
    </row>
    <row r="28" spans="1:3" s="3" customFormat="1" ht="24" customHeight="1" thickBot="1">
      <c r="A28" s="38" t="s">
        <v>29</v>
      </c>
      <c r="B28" s="39">
        <f>23943.82658*1000</f>
        <v>23943826.580000002</v>
      </c>
      <c r="C28" s="17"/>
    </row>
    <row r="29" spans="1:3" s="2" customFormat="1" ht="22.5" customHeight="1" thickBot="1">
      <c r="A29" s="40" t="s">
        <v>30</v>
      </c>
      <c r="B29" s="28">
        <f>B31+B36+B41+B37+B30+B38+B39+B40</f>
        <v>6152711670.360001</v>
      </c>
      <c r="C29" s="18"/>
    </row>
    <row r="30" spans="1:3" s="2" customFormat="1" ht="23.25" customHeight="1" hidden="1">
      <c r="A30" s="41" t="s">
        <v>47</v>
      </c>
      <c r="B30" s="30">
        <v>0</v>
      </c>
      <c r="C30" s="18"/>
    </row>
    <row r="31" spans="1:3" s="9" customFormat="1" ht="33.75" customHeight="1">
      <c r="A31" s="42" t="s">
        <v>34</v>
      </c>
      <c r="B31" s="43">
        <f>B33+B34+B35+B32</f>
        <v>6154853583.72</v>
      </c>
      <c r="C31" s="20"/>
    </row>
    <row r="32" spans="1:3" s="9" customFormat="1" ht="21" customHeight="1" hidden="1">
      <c r="A32" s="44" t="s">
        <v>52</v>
      </c>
      <c r="B32" s="43"/>
      <c r="C32" s="17"/>
    </row>
    <row r="33" spans="1:3" s="9" customFormat="1" ht="19.5" customHeight="1">
      <c r="A33" s="45" t="s">
        <v>41</v>
      </c>
      <c r="B33" s="46">
        <f>2204514.63892*1000</f>
        <v>2204514638.9199996</v>
      </c>
      <c r="C33" s="17"/>
    </row>
    <row r="34" spans="1:3" s="9" customFormat="1" ht="18.75">
      <c r="A34" s="47" t="s">
        <v>42</v>
      </c>
      <c r="B34" s="46">
        <f>3245446.65716*1000</f>
        <v>3245446657.16</v>
      </c>
      <c r="C34" s="17"/>
    </row>
    <row r="35" spans="1:3" s="9" customFormat="1" ht="18.75">
      <c r="A35" s="47" t="s">
        <v>31</v>
      </c>
      <c r="B35" s="46">
        <f>704892.28764*1000</f>
        <v>704892287.64</v>
      </c>
      <c r="C35" s="17"/>
    </row>
    <row r="36" spans="1:3" s="9" customFormat="1" ht="21.75" customHeight="1">
      <c r="A36" s="48" t="s">
        <v>32</v>
      </c>
      <c r="B36" s="46">
        <f>1052.52532*1000</f>
        <v>1052525.32</v>
      </c>
      <c r="C36" s="17"/>
    </row>
    <row r="37" spans="1:3" s="9" customFormat="1" ht="54.75" customHeight="1">
      <c r="A37" s="49" t="s">
        <v>38</v>
      </c>
      <c r="B37" s="46">
        <f>5328.38052*1000</f>
        <v>5328380.52</v>
      </c>
      <c r="C37" s="17"/>
    </row>
    <row r="38" spans="1:4" s="9" customFormat="1" ht="53.25" customHeight="1">
      <c r="A38" s="49" t="s">
        <v>54</v>
      </c>
      <c r="B38" s="46">
        <f>-16.80427*1000</f>
        <v>-16804.27</v>
      </c>
      <c r="C38" s="17"/>
      <c r="D38" s="21"/>
    </row>
    <row r="39" spans="1:4" s="9" customFormat="1" ht="54.75" customHeight="1">
      <c r="A39" s="49" t="s">
        <v>55</v>
      </c>
      <c r="B39" s="46">
        <f>-721.21263*1000</f>
        <v>-721212.63</v>
      </c>
      <c r="C39" s="17"/>
      <c r="D39" s="21"/>
    </row>
    <row r="40" spans="1:4" s="9" customFormat="1" ht="55.5" customHeight="1">
      <c r="A40" s="50" t="s">
        <v>56</v>
      </c>
      <c r="B40" s="51">
        <f>-4884.61882*1000</f>
        <v>-4884618.819999999</v>
      </c>
      <c r="C40" s="17"/>
      <c r="D40" s="21"/>
    </row>
    <row r="41" spans="1:3" s="9" customFormat="1" ht="38.25" customHeight="1" thickBot="1">
      <c r="A41" s="52" t="s">
        <v>48</v>
      </c>
      <c r="B41" s="53">
        <f>-2900.18348*1000</f>
        <v>-2900183.48</v>
      </c>
      <c r="C41" s="17"/>
    </row>
    <row r="42" spans="1:3" s="3" customFormat="1" ht="26.25" customHeight="1" thickBot="1">
      <c r="A42" s="27" t="s">
        <v>33</v>
      </c>
      <c r="B42" s="28">
        <f>B6+B29</f>
        <v>8382347785.570001</v>
      </c>
      <c r="C42" s="17"/>
    </row>
    <row r="43" spans="1:3" s="1" customFormat="1" ht="22.5" customHeight="1">
      <c r="A43" s="54" t="s">
        <v>9</v>
      </c>
      <c r="B43" s="55"/>
      <c r="C43" s="16"/>
    </row>
    <row r="44" spans="1:3" s="2" customFormat="1" ht="18.75">
      <c r="A44" s="56" t="s">
        <v>0</v>
      </c>
      <c r="B44" s="57">
        <v>395302058.03</v>
      </c>
      <c r="C44" s="18"/>
    </row>
    <row r="45" spans="1:3" s="2" customFormat="1" ht="18.75">
      <c r="A45" s="58" t="s">
        <v>1</v>
      </c>
      <c r="B45" s="59">
        <v>13291266.450000001</v>
      </c>
      <c r="C45" s="18"/>
    </row>
    <row r="46" spans="1:3" s="2" customFormat="1" ht="18.75">
      <c r="A46" s="60" t="s">
        <v>2</v>
      </c>
      <c r="B46" s="59">
        <v>1180711069.5399997</v>
      </c>
      <c r="C46" s="18"/>
    </row>
    <row r="47" spans="1:3" s="2" customFormat="1" ht="18.75">
      <c r="A47" s="60" t="s">
        <v>3</v>
      </c>
      <c r="B47" s="59">
        <v>1655391103.2</v>
      </c>
      <c r="C47" s="18"/>
    </row>
    <row r="48" spans="1:3" s="2" customFormat="1" ht="18.75">
      <c r="A48" s="60" t="s">
        <v>8</v>
      </c>
      <c r="B48" s="59">
        <v>1625320.2</v>
      </c>
      <c r="C48" s="18"/>
    </row>
    <row r="49" spans="1:3" s="2" customFormat="1" ht="18.75">
      <c r="A49" s="60" t="s">
        <v>4</v>
      </c>
      <c r="B49" s="59">
        <v>4530039504.710001</v>
      </c>
      <c r="C49" s="18"/>
    </row>
    <row r="50" spans="1:3" s="2" customFormat="1" ht="18.75">
      <c r="A50" s="60" t="s">
        <v>10</v>
      </c>
      <c r="B50" s="61">
        <v>56165271.12</v>
      </c>
      <c r="C50" s="18"/>
    </row>
    <row r="51" spans="1:3" s="2" customFormat="1" ht="18.75">
      <c r="A51" s="62" t="s">
        <v>5</v>
      </c>
      <c r="B51" s="61">
        <v>234660997.74</v>
      </c>
      <c r="C51" s="18"/>
    </row>
    <row r="52" spans="1:3" s="2" customFormat="1" ht="18.75">
      <c r="A52" s="60" t="s">
        <v>11</v>
      </c>
      <c r="B52" s="59">
        <v>252890306.75999996</v>
      </c>
      <c r="C52" s="18"/>
    </row>
    <row r="53" spans="1:3" s="2" customFormat="1" ht="19.5" thickBot="1">
      <c r="A53" s="63" t="s">
        <v>45</v>
      </c>
      <c r="B53" s="64">
        <v>33604833.07</v>
      </c>
      <c r="C53" s="18"/>
    </row>
    <row r="54" spans="1:4" s="4" customFormat="1" ht="24" customHeight="1" thickBot="1">
      <c r="A54" s="65" t="s">
        <v>6</v>
      </c>
      <c r="B54" s="66">
        <f>SUM(B44:B53)</f>
        <v>8353681730.820001</v>
      </c>
      <c r="C54" s="19"/>
      <c r="D54" s="13"/>
    </row>
    <row r="55" spans="1:4" s="1" customFormat="1" ht="19.5" customHeight="1" thickBot="1">
      <c r="A55" s="67" t="s">
        <v>7</v>
      </c>
      <c r="B55" s="66">
        <f>B42-B54</f>
        <v>28666054.75</v>
      </c>
      <c r="C55" s="16"/>
      <c r="D55" s="14"/>
    </row>
    <row r="56" spans="1:3" s="1" customFormat="1" ht="14.25" customHeight="1">
      <c r="A56" s="68"/>
      <c r="B56" s="69"/>
      <c r="C56" s="16"/>
    </row>
    <row r="57" spans="1:3" s="7" customFormat="1" ht="20.25" customHeight="1">
      <c r="A57" s="70" t="s">
        <v>49</v>
      </c>
      <c r="B57" s="71"/>
      <c r="C57" s="10"/>
    </row>
    <row r="58" spans="1:2" ht="18.75">
      <c r="A58" s="72" t="s">
        <v>50</v>
      </c>
      <c r="B58" s="73" t="s">
        <v>51</v>
      </c>
    </row>
    <row r="59" spans="1:2" ht="18.75" customHeight="1">
      <c r="A59" s="8"/>
      <c r="B59" s="11"/>
    </row>
    <row r="60" spans="1:2" ht="18.75">
      <c r="A60" s="5"/>
      <c r="B60" s="12"/>
    </row>
    <row r="61" ht="29.25" customHeight="1">
      <c r="A61" s="8"/>
    </row>
    <row r="62" ht="48.75" customHeight="1">
      <c r="A62" s="5"/>
    </row>
  </sheetData>
  <sheetProtection/>
  <mergeCells count="2">
    <mergeCell ref="A1:B1"/>
    <mergeCell ref="A2:B2"/>
  </mergeCells>
  <printOptions/>
  <pageMargins left="1.0236220472440944" right="0.4724409448818898" top="0.7874015748031497" bottom="0.787401574803149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Королько</dc:creator>
  <cp:keywords/>
  <dc:description/>
  <cp:lastModifiedBy>Гордеева Екатерина</cp:lastModifiedBy>
  <cp:lastPrinted>2022-10-24T13:25:01Z</cp:lastPrinted>
  <dcterms:created xsi:type="dcterms:W3CDTF">2000-11-09T15:18:10Z</dcterms:created>
  <dcterms:modified xsi:type="dcterms:W3CDTF">2022-11-09T05:55:01Z</dcterms:modified>
  <cp:category/>
  <cp:version/>
  <cp:contentType/>
  <cp:contentStatus/>
</cp:coreProperties>
</file>