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585" windowWidth="10905" windowHeight="9825" activeTab="0"/>
  </bookViews>
  <sheets>
    <sheet name="АИП на 2015-2017 год" sheetId="1" r:id="rId1"/>
  </sheets>
  <definedNames>
    <definedName name="_xlnm.Print_Titles" localSheetId="0">'АИП на 2015-2017 год'!$12:$14</definedName>
  </definedNames>
  <calcPr fullCalcOnLoad="1"/>
</workbook>
</file>

<file path=xl/sharedStrings.xml><?xml version="1.0" encoding="utf-8"?>
<sst xmlns="http://schemas.openxmlformats.org/spreadsheetml/2006/main" count="88" uniqueCount="69">
  <si>
    <t>№ п/п</t>
  </si>
  <si>
    <t>тыс.руб.</t>
  </si>
  <si>
    <t xml:space="preserve">2015 год 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</si>
  <si>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</si>
  <si>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 xml:space="preserve">2016 год </t>
  </si>
  <si>
    <t>Строительство путепровода через железнодорожные пути в створе ул.Гоголя</t>
  </si>
  <si>
    <t>Строительство многоквартирных домов  для переселения граждан из аварийного жилищного фонда</t>
  </si>
  <si>
    <t xml:space="preserve">2017 год </t>
  </si>
  <si>
    <t>Строительство физкультурно-оздоровительного комплекса с бассейном по ул.Хейкконена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</si>
  <si>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</si>
  <si>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</si>
  <si>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</si>
  <si>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</si>
  <si>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</si>
  <si>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</si>
  <si>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</si>
  <si>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</si>
  <si>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</si>
  <si>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</si>
  <si>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</si>
  <si>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</si>
  <si>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</si>
  <si>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</si>
  <si>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</si>
  <si>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</si>
  <si>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</si>
  <si>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</si>
  <si>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11</t>
  </si>
  <si>
    <t>Физическая культура и спорт</t>
  </si>
  <si>
    <t>Массовый спорт</t>
  </si>
  <si>
    <t>4</t>
  </si>
  <si>
    <t>4.1</t>
  </si>
  <si>
    <t>Социальная политика</t>
  </si>
  <si>
    <t>Охрана семьи и детства</t>
  </si>
  <si>
    <t>10</t>
  </si>
  <si>
    <t>Приобретение жилых помещений в целях обеспечения детей-сирот и детей оставшихся без попечения родителей, лиц из числа детей-сирот и детей, оставшихся без попечения родителей</t>
  </si>
  <si>
    <t>3.1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</si>
  <si>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</si>
  <si>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</si>
  <si>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</si>
  <si>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Поправка ГПГО</t>
  </si>
  <si>
    <t>Поправка депутатов</t>
  </si>
  <si>
    <t>Образование</t>
  </si>
  <si>
    <t>07</t>
  </si>
  <si>
    <t>Дошкольное образование</t>
  </si>
  <si>
    <t>Строительство здания детского сада по Ключевскому шоссе в районе пересечения с ул.Репникова (в т.ч. ПИР)</t>
  </si>
  <si>
    <t>5</t>
  </si>
  <si>
    <t>5.1</t>
  </si>
  <si>
    <t>к Решению Петрозаводского городского Совета</t>
  </si>
  <si>
    <t>Приложение № 12</t>
  </si>
  <si>
    <t>утверждено</t>
  </si>
  <si>
    <t>изменения</t>
  </si>
  <si>
    <t xml:space="preserve">Строительство понтонного моста в жилом районе  «Соломенное» в г. Петрозаводске (в том числе разработка проектной документации) </t>
  </si>
  <si>
    <t>Реконструкция проезда Тидена с продлением (строительством) до проектируемого продления пр.Комсомольского в г.Петрозаводске, I этап (в том числе разработка проектной документации)</t>
  </si>
  <si>
    <t>Строительство газопровода распределительного (уличная сеть) в микрорайоне "Университетский городок" (в том числе ПИР)</t>
  </si>
  <si>
    <t xml:space="preserve">Строительство газопровода распределительного (уличная сеть) в жилом районе "Соломенное" в г. Петрозаводске </t>
  </si>
  <si>
    <t>Реконструкция улицы Достоевского на участке от ул.Зайцева до пр.Октябрьского</t>
  </si>
  <si>
    <t>Строительство спортивного комплекса в пойме реки Неглинки в районе зданий № 12 по ул.Крупской и № 8 по ул.Красной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</si>
  <si>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2015 год и на плановый период 2016 и 2017 годов 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</si>
  <si>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</si>
  <si>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</si>
  <si>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</si>
  <si>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</si>
  <si>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</si>
  <si>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>Утверждено Решением ПГС от 16.09.2015        № 27/37-617</t>
  </si>
  <si>
    <t>изменение,        +, -</t>
  </si>
  <si>
    <t>2015 год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</si>
  <si>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</si>
  <si>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09.10.2015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27/38-634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</si>
</sst>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180" fontId="2" fillId="0" borderId="10" xfId="58" applyNumberFormat="1" applyFont="1" applyBorder="1" applyAlignment="1">
      <alignment horizontal="right" vertical="center"/>
    </xf>
    <xf numFmtId="180" fontId="2" fillId="0" borderId="10" xfId="58" applyNumberFormat="1" applyFont="1" applyFill="1" applyBorder="1" applyAlignment="1">
      <alignment horizontal="right" vertical="center" wrapText="1"/>
    </xf>
    <xf numFmtId="180" fontId="2" fillId="0" borderId="10" xfId="58" applyNumberFormat="1" applyFont="1" applyFill="1" applyBorder="1" applyAlignment="1">
      <alignment horizontal="right" vertical="center"/>
    </xf>
    <xf numFmtId="180" fontId="3" fillId="0" borderId="10" xfId="58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vertical="center"/>
    </xf>
    <xf numFmtId="180" fontId="2" fillId="33" borderId="10" xfId="0" applyNumberFormat="1" applyFont="1" applyFill="1" applyBorder="1" applyAlignment="1">
      <alignment vertical="center" wrapText="1"/>
    </xf>
    <xf numFmtId="180" fontId="40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58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0" fontId="3" fillId="0" borderId="14" xfId="58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0" xfId="58" applyNumberFormat="1" applyFont="1" applyBorder="1" applyAlignment="1">
      <alignment horizontal="center" vertical="center"/>
    </xf>
    <xf numFmtId="180" fontId="2" fillId="0" borderId="13" xfId="58" applyNumberFormat="1" applyFont="1" applyBorder="1" applyAlignment="1">
      <alignment horizontal="center" vertical="center"/>
    </xf>
    <xf numFmtId="180" fontId="2" fillId="0" borderId="10" xfId="58" applyNumberFormat="1" applyFont="1" applyFill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3" fillId="0" borderId="13" xfId="58" applyNumberFormat="1" applyFont="1" applyBorder="1" applyAlignment="1">
      <alignment horizontal="center" vertical="center"/>
    </xf>
    <xf numFmtId="180" fontId="3" fillId="0" borderId="10" xfId="58" applyNumberFormat="1" applyFont="1" applyFill="1" applyBorder="1" applyAlignment="1">
      <alignment horizontal="center" vertical="center" wrapText="1"/>
    </xf>
    <xf numFmtId="180" fontId="3" fillId="0" borderId="13" xfId="58" applyNumberFormat="1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2" fillId="0" borderId="13" xfId="58" applyNumberFormat="1" applyFont="1" applyFill="1" applyBorder="1" applyAlignment="1">
      <alignment horizontal="center" vertical="center" wrapText="1"/>
    </xf>
    <xf numFmtId="180" fontId="3" fillId="0" borderId="14" xfId="58" applyNumberFormat="1" applyFont="1" applyBorder="1" applyAlignment="1">
      <alignment horizontal="center" vertical="center"/>
    </xf>
    <xf numFmtId="180" fontId="3" fillId="0" borderId="19" xfId="58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2" width="9.140625" style="4" customWidth="1"/>
    <col min="3" max="3" width="81.140625" style="4" customWidth="1"/>
    <col min="4" max="4" width="13.8515625" style="4" customWidth="1"/>
    <col min="5" max="5" width="15.421875" style="4" customWidth="1"/>
    <col min="6" max="12" width="16.8515625" style="4" hidden="1" customWidth="1"/>
    <col min="13" max="13" width="21.140625" style="4" hidden="1" customWidth="1"/>
    <col min="14" max="14" width="18.28125" style="4" hidden="1" customWidth="1"/>
    <col min="15" max="15" width="16.421875" style="4" customWidth="1"/>
    <col min="16" max="16" width="15.57421875" style="4" customWidth="1"/>
    <col min="17" max="17" width="14.140625" style="4" customWidth="1"/>
    <col min="18" max="18" width="9.140625" style="4" customWidth="1"/>
    <col min="19" max="19" width="11.7109375" style="4" bestFit="1" customWidth="1"/>
    <col min="20" max="21" width="10.421875" style="4" bestFit="1" customWidth="1"/>
    <col min="22" max="16384" width="9.140625" style="4" customWidth="1"/>
  </cols>
  <sheetData>
    <row r="1" spans="3:5" ht="26.25" customHeight="1">
      <c r="C1" s="3"/>
      <c r="D1" s="3"/>
      <c r="E1" s="4" t="s">
        <v>67</v>
      </c>
    </row>
    <row r="2" spans="3:5" ht="18.75">
      <c r="C2" s="3"/>
      <c r="E2" s="4" t="s">
        <v>48</v>
      </c>
    </row>
    <row r="3" spans="3:18" ht="18.75">
      <c r="C3" s="3"/>
      <c r="E3" s="14" t="s">
        <v>68</v>
      </c>
      <c r="F3" s="14"/>
      <c r="G3" s="14"/>
      <c r="H3" s="14"/>
      <c r="J3" s="14"/>
      <c r="L3" s="14"/>
      <c r="P3" s="14"/>
      <c r="Q3" s="14"/>
      <c r="R3" s="14"/>
    </row>
    <row r="4" spans="3:17" ht="12" customHeight="1">
      <c r="C4" s="3"/>
      <c r="D4" s="3"/>
      <c r="E4" s="3"/>
      <c r="F4" s="3"/>
      <c r="G4" s="3"/>
      <c r="H4" s="3"/>
      <c r="J4" s="3"/>
      <c r="L4" s="3"/>
      <c r="P4" s="2"/>
      <c r="Q4" s="2"/>
    </row>
    <row r="5" spans="3:17" ht="18.75">
      <c r="C5" s="3"/>
      <c r="D5" s="3"/>
      <c r="E5" s="43" t="s">
        <v>49</v>
      </c>
      <c r="F5" s="3"/>
      <c r="G5" s="3"/>
      <c r="H5" s="3"/>
      <c r="J5" s="3"/>
      <c r="L5" s="3"/>
      <c r="P5" s="2"/>
      <c r="Q5" s="2"/>
    </row>
    <row r="6" spans="3:17" ht="18.75">
      <c r="C6" s="70"/>
      <c r="D6" s="70"/>
      <c r="E6" s="70"/>
      <c r="F6" s="70"/>
      <c r="G6" s="13"/>
      <c r="H6" s="13"/>
      <c r="I6" s="13"/>
      <c r="J6" s="13"/>
      <c r="K6" s="13"/>
      <c r="L6" s="13"/>
      <c r="M6" s="13"/>
      <c r="N6" s="13"/>
      <c r="O6" s="13"/>
      <c r="P6" s="2"/>
      <c r="Q6" s="2"/>
    </row>
    <row r="7" ht="10.5" customHeight="1"/>
    <row r="8" spans="2:17" ht="60" customHeight="1">
      <c r="B8" s="71" t="s">
        <v>58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ht="18.75" hidden="1"/>
    <row r="11" ht="19.5" thickBot="1">
      <c r="Q11" s="5" t="s">
        <v>1</v>
      </c>
    </row>
    <row r="12" spans="2:17" ht="17.25" customHeight="1">
      <c r="B12" s="72" t="s">
        <v>0</v>
      </c>
      <c r="C12" s="68" t="s">
        <v>39</v>
      </c>
      <c r="D12" s="68" t="s">
        <v>16</v>
      </c>
      <c r="E12" s="59" t="s">
        <v>17</v>
      </c>
      <c r="F12" s="59" t="s">
        <v>2</v>
      </c>
      <c r="G12" s="59" t="s">
        <v>40</v>
      </c>
      <c r="H12" s="59" t="s">
        <v>41</v>
      </c>
      <c r="I12" s="34" t="s">
        <v>2</v>
      </c>
      <c r="J12" s="34"/>
      <c r="K12" s="34" t="s">
        <v>2</v>
      </c>
      <c r="L12" s="34"/>
      <c r="M12" s="40" t="s">
        <v>2</v>
      </c>
      <c r="N12" s="41"/>
      <c r="O12" s="63" t="s">
        <v>66</v>
      </c>
      <c r="P12" s="59" t="s">
        <v>4</v>
      </c>
      <c r="Q12" s="61" t="s">
        <v>7</v>
      </c>
    </row>
    <row r="13" spans="2:17" ht="20.25" customHeight="1">
      <c r="B13" s="73"/>
      <c r="C13" s="69"/>
      <c r="D13" s="69"/>
      <c r="E13" s="60"/>
      <c r="F13" s="60"/>
      <c r="G13" s="60"/>
      <c r="H13" s="60"/>
      <c r="I13" s="60" t="s">
        <v>50</v>
      </c>
      <c r="J13" s="60" t="s">
        <v>51</v>
      </c>
      <c r="K13" s="39"/>
      <c r="L13" s="39"/>
      <c r="M13" s="42" t="s">
        <v>64</v>
      </c>
      <c r="N13" s="42" t="s">
        <v>65</v>
      </c>
      <c r="O13" s="64"/>
      <c r="P13" s="60"/>
      <c r="Q13" s="62"/>
    </row>
    <row r="14" spans="2:17" ht="21.75" customHeight="1">
      <c r="B14" s="73"/>
      <c r="C14" s="69"/>
      <c r="D14" s="69"/>
      <c r="E14" s="60"/>
      <c r="F14" s="60"/>
      <c r="G14" s="60"/>
      <c r="H14" s="60"/>
      <c r="I14" s="60"/>
      <c r="J14" s="60"/>
      <c r="K14" s="39"/>
      <c r="L14" s="39"/>
      <c r="M14" s="38"/>
      <c r="N14" s="38"/>
      <c r="O14" s="65"/>
      <c r="P14" s="60"/>
      <c r="Q14" s="62"/>
    </row>
    <row r="15" spans="2:17" ht="16.5" customHeight="1">
      <c r="B15" s="19" t="s">
        <v>59</v>
      </c>
      <c r="C15" s="25">
        <v>2</v>
      </c>
      <c r="D15" s="25">
        <v>3</v>
      </c>
      <c r="E15" s="26">
        <v>4</v>
      </c>
      <c r="F15" s="26"/>
      <c r="G15" s="26"/>
      <c r="H15" s="26"/>
      <c r="I15" s="26"/>
      <c r="J15" s="26"/>
      <c r="K15" s="26"/>
      <c r="L15" s="26"/>
      <c r="M15" s="26">
        <v>5</v>
      </c>
      <c r="N15" s="26"/>
      <c r="O15" s="26">
        <v>5</v>
      </c>
      <c r="P15" s="26">
        <v>6</v>
      </c>
      <c r="Q15" s="35">
        <v>7</v>
      </c>
    </row>
    <row r="16" spans="2:17" ht="18.75">
      <c r="B16" s="20">
        <v>1</v>
      </c>
      <c r="C16" s="27" t="s">
        <v>10</v>
      </c>
      <c r="D16" s="28" t="s">
        <v>14</v>
      </c>
      <c r="E16" s="28"/>
      <c r="F16" s="29">
        <f aca="true" t="shared" si="0" ref="F16:Q16">+F17</f>
        <v>25000</v>
      </c>
      <c r="G16" s="29">
        <f t="shared" si="0"/>
        <v>-113.89999999999964</v>
      </c>
      <c r="H16" s="29">
        <f t="shared" si="0"/>
        <v>-5604.7</v>
      </c>
      <c r="I16" s="29">
        <f t="shared" si="0"/>
        <v>19281.399999999998</v>
      </c>
      <c r="J16" s="29">
        <f t="shared" si="0"/>
        <v>0</v>
      </c>
      <c r="K16" s="29">
        <f t="shared" si="0"/>
        <v>27281.399999999998</v>
      </c>
      <c r="L16" s="29">
        <f t="shared" si="0"/>
        <v>-22281.4</v>
      </c>
      <c r="M16" s="29">
        <f>+M17</f>
        <v>5350</v>
      </c>
      <c r="N16" s="29">
        <f>+N17</f>
        <v>-1246.6</v>
      </c>
      <c r="O16" s="44">
        <f>+O17</f>
        <v>4103.4</v>
      </c>
      <c r="P16" s="44">
        <f t="shared" si="0"/>
        <v>74661.1</v>
      </c>
      <c r="Q16" s="45">
        <f t="shared" si="0"/>
        <v>0</v>
      </c>
    </row>
    <row r="17" spans="2:17" ht="18.75">
      <c r="B17" s="19" t="s">
        <v>12</v>
      </c>
      <c r="C17" s="8" t="s">
        <v>11</v>
      </c>
      <c r="D17" s="30" t="s">
        <v>14</v>
      </c>
      <c r="E17" s="30" t="s">
        <v>15</v>
      </c>
      <c r="F17" s="31">
        <f>+F19+F20+F21</f>
        <v>25000</v>
      </c>
      <c r="G17" s="31">
        <f>+G19+G20+G21</f>
        <v>-113.89999999999964</v>
      </c>
      <c r="H17" s="31">
        <f>+H19+H20+H21</f>
        <v>-5604.7</v>
      </c>
      <c r="I17" s="31">
        <f>+I19+I20+I21</f>
        <v>19281.399999999998</v>
      </c>
      <c r="J17" s="31">
        <f>+J19+J20+J21</f>
        <v>0</v>
      </c>
      <c r="K17" s="31">
        <f aca="true" t="shared" si="1" ref="K17:Q17">+K19+K20+K21+K22</f>
        <v>27281.399999999998</v>
      </c>
      <c r="L17" s="31">
        <f t="shared" si="1"/>
        <v>-22281.4</v>
      </c>
      <c r="M17" s="31">
        <f t="shared" si="1"/>
        <v>5350</v>
      </c>
      <c r="N17" s="31">
        <f t="shared" si="1"/>
        <v>-1246.6</v>
      </c>
      <c r="O17" s="46">
        <f t="shared" si="1"/>
        <v>4103.4</v>
      </c>
      <c r="P17" s="46">
        <f t="shared" si="1"/>
        <v>74661.1</v>
      </c>
      <c r="Q17" s="47">
        <f t="shared" si="1"/>
        <v>0</v>
      </c>
    </row>
    <row r="18" spans="2:17" ht="18.75">
      <c r="B18" s="19"/>
      <c r="C18" s="8" t="s">
        <v>13</v>
      </c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46"/>
      <c r="P18" s="46"/>
      <c r="Q18" s="47"/>
    </row>
    <row r="19" spans="2:17" ht="38.25" customHeight="1">
      <c r="B19" s="19"/>
      <c r="C19" s="1" t="s">
        <v>5</v>
      </c>
      <c r="D19" s="9"/>
      <c r="E19" s="9"/>
      <c r="F19" s="15">
        <v>25000</v>
      </c>
      <c r="G19" s="15">
        <v>-5113.9</v>
      </c>
      <c r="H19" s="15">
        <v>-6604.7</v>
      </c>
      <c r="I19" s="15">
        <f>+F19+G19+H19</f>
        <v>13281.399999999998</v>
      </c>
      <c r="J19" s="15"/>
      <c r="K19" s="15">
        <f>+I19+J19</f>
        <v>13281.399999999998</v>
      </c>
      <c r="L19" s="15">
        <v>-13281.4</v>
      </c>
      <c r="M19" s="15">
        <f>+K19+L19</f>
        <v>0</v>
      </c>
      <c r="N19" s="15"/>
      <c r="O19" s="48"/>
      <c r="P19" s="48">
        <v>31000</v>
      </c>
      <c r="Q19" s="49">
        <v>0</v>
      </c>
    </row>
    <row r="20" spans="2:17" ht="45" customHeight="1">
      <c r="B20" s="19"/>
      <c r="C20" s="1" t="s">
        <v>52</v>
      </c>
      <c r="D20" s="9"/>
      <c r="E20" s="9"/>
      <c r="F20" s="15">
        <v>0</v>
      </c>
      <c r="G20" s="15">
        <v>5000</v>
      </c>
      <c r="H20" s="15">
        <v>0</v>
      </c>
      <c r="I20" s="15">
        <f>+F20+G20+H20</f>
        <v>5000</v>
      </c>
      <c r="J20" s="15"/>
      <c r="K20" s="15">
        <f>+I20+J20</f>
        <v>5000</v>
      </c>
      <c r="L20" s="15"/>
      <c r="M20" s="15">
        <f>+K20+L20</f>
        <v>5000</v>
      </c>
      <c r="N20" s="15">
        <v>-1246.6</v>
      </c>
      <c r="O20" s="48">
        <f>+M20+N20</f>
        <v>3753.4</v>
      </c>
      <c r="P20" s="48">
        <v>0</v>
      </c>
      <c r="Q20" s="49">
        <v>0</v>
      </c>
    </row>
    <row r="21" spans="2:17" ht="75" hidden="1">
      <c r="B21" s="19"/>
      <c r="C21" s="22" t="s">
        <v>53</v>
      </c>
      <c r="D21" s="9"/>
      <c r="E21" s="9"/>
      <c r="F21" s="15">
        <v>0</v>
      </c>
      <c r="G21" s="15"/>
      <c r="H21" s="15">
        <v>1000</v>
      </c>
      <c r="I21" s="15">
        <f>+H21+F21</f>
        <v>1000</v>
      </c>
      <c r="J21" s="15"/>
      <c r="K21" s="15">
        <f>+I21+J21</f>
        <v>1000</v>
      </c>
      <c r="L21" s="15">
        <v>-1000</v>
      </c>
      <c r="M21" s="15">
        <f>+K21+L21</f>
        <v>0</v>
      </c>
      <c r="N21" s="15"/>
      <c r="O21" s="48">
        <f>+M21+N21</f>
        <v>0</v>
      </c>
      <c r="P21" s="48">
        <v>0</v>
      </c>
      <c r="Q21" s="49">
        <v>0</v>
      </c>
    </row>
    <row r="22" spans="2:17" ht="37.5">
      <c r="B22" s="19"/>
      <c r="C22" s="22" t="s">
        <v>56</v>
      </c>
      <c r="D22" s="9"/>
      <c r="E22" s="9"/>
      <c r="F22" s="15"/>
      <c r="G22" s="15"/>
      <c r="H22" s="15"/>
      <c r="I22" s="15"/>
      <c r="J22" s="15"/>
      <c r="K22" s="15">
        <v>8000</v>
      </c>
      <c r="L22" s="15">
        <v>-8000</v>
      </c>
      <c r="M22" s="15">
        <f>+K22+L22+300+50</f>
        <v>350</v>
      </c>
      <c r="N22" s="15"/>
      <c r="O22" s="48">
        <f>+M22+N22</f>
        <v>350</v>
      </c>
      <c r="P22" s="50">
        <f>35661.1+8000</f>
        <v>43661.1</v>
      </c>
      <c r="Q22" s="49">
        <v>0</v>
      </c>
    </row>
    <row r="23" spans="2:21" ht="18.75">
      <c r="B23" s="20">
        <v>2</v>
      </c>
      <c r="C23" s="10" t="s">
        <v>18</v>
      </c>
      <c r="D23" s="32" t="s">
        <v>20</v>
      </c>
      <c r="E23" s="32"/>
      <c r="F23" s="33">
        <f>+F24+F28</f>
        <v>104576.13</v>
      </c>
      <c r="G23" s="33"/>
      <c r="H23" s="33"/>
      <c r="I23" s="33" t="e">
        <f>+I24+I28</f>
        <v>#REF!</v>
      </c>
      <c r="J23" s="33" t="e">
        <f>+J24+J28</f>
        <v>#REF!</v>
      </c>
      <c r="K23" s="33">
        <f>+K24+K28</f>
        <v>114060.48145</v>
      </c>
      <c r="L23" s="33">
        <f>+L24+L28</f>
        <v>49036.40968</v>
      </c>
      <c r="M23" s="33">
        <f>+M24+M28+M34</f>
        <v>161746.80237</v>
      </c>
      <c r="N23" s="33">
        <f>+N24+N28+N34</f>
        <v>0</v>
      </c>
      <c r="O23" s="51">
        <f>+O24+O28+O34</f>
        <v>161746.80237</v>
      </c>
      <c r="P23" s="51">
        <f>+P24+P28+P34</f>
        <v>89128.5</v>
      </c>
      <c r="Q23" s="52">
        <f>+Q24+Q28+Q34</f>
        <v>76302.8</v>
      </c>
      <c r="U23" s="21"/>
    </row>
    <row r="24" spans="2:19" ht="18.75">
      <c r="B24" s="19" t="s">
        <v>22</v>
      </c>
      <c r="C24" s="1" t="s">
        <v>19</v>
      </c>
      <c r="D24" s="9" t="s">
        <v>20</v>
      </c>
      <c r="E24" s="9" t="s">
        <v>21</v>
      </c>
      <c r="F24" s="15">
        <f>++F26+F27</f>
        <v>71969.3</v>
      </c>
      <c r="G24" s="15"/>
      <c r="H24" s="15"/>
      <c r="I24" s="15">
        <f aca="true" t="shared" si="2" ref="I24:Q24">++I26+I27</f>
        <v>71969.27</v>
      </c>
      <c r="J24" s="15">
        <f t="shared" si="2"/>
        <v>0</v>
      </c>
      <c r="K24" s="15">
        <f t="shared" si="2"/>
        <v>71969.27</v>
      </c>
      <c r="L24" s="15">
        <f t="shared" si="2"/>
        <v>0</v>
      </c>
      <c r="M24" s="15">
        <f t="shared" si="2"/>
        <v>71969.27</v>
      </c>
      <c r="N24" s="15">
        <f>++N26+N27</f>
        <v>0</v>
      </c>
      <c r="O24" s="48">
        <f>++O26+O27</f>
        <v>71969.27</v>
      </c>
      <c r="P24" s="48">
        <f t="shared" si="2"/>
        <v>72454.5</v>
      </c>
      <c r="Q24" s="49">
        <f t="shared" si="2"/>
        <v>60554.8</v>
      </c>
      <c r="S24" s="21"/>
    </row>
    <row r="25" spans="2:17" ht="18.75">
      <c r="B25" s="19"/>
      <c r="C25" s="1" t="s">
        <v>13</v>
      </c>
      <c r="D25" s="9"/>
      <c r="E25" s="9"/>
      <c r="F25" s="15"/>
      <c r="G25" s="15"/>
      <c r="H25" s="15"/>
      <c r="I25" s="15"/>
      <c r="J25" s="15"/>
      <c r="K25" s="15"/>
      <c r="L25" s="15"/>
      <c r="M25" s="15"/>
      <c r="N25" s="15"/>
      <c r="O25" s="48"/>
      <c r="P25" s="48"/>
      <c r="Q25" s="49"/>
    </row>
    <row r="26" spans="2:17" ht="39.75" customHeight="1">
      <c r="B26" s="19"/>
      <c r="C26" s="1" t="s">
        <v>6</v>
      </c>
      <c r="D26" s="9"/>
      <c r="E26" s="9"/>
      <c r="F26" s="15">
        <v>61969.3</v>
      </c>
      <c r="G26" s="15"/>
      <c r="H26" s="15"/>
      <c r="I26" s="15">
        <f>+F26+G26+H26-0.03</f>
        <v>61969.270000000004</v>
      </c>
      <c r="J26" s="15"/>
      <c r="K26" s="15">
        <f>+I26+J26</f>
        <v>61969.270000000004</v>
      </c>
      <c r="L26" s="15"/>
      <c r="M26" s="15">
        <f>+K26+L26</f>
        <v>61969.270000000004</v>
      </c>
      <c r="N26" s="15"/>
      <c r="O26" s="48">
        <f>+M26+N26</f>
        <v>61969.270000000004</v>
      </c>
      <c r="P26" s="48">
        <v>62454.5</v>
      </c>
      <c r="Q26" s="49">
        <v>50554.8</v>
      </c>
    </row>
    <row r="27" spans="2:17" ht="72" customHeight="1">
      <c r="B27" s="19"/>
      <c r="C27" s="1" t="s">
        <v>37</v>
      </c>
      <c r="D27" s="9"/>
      <c r="E27" s="9"/>
      <c r="F27" s="16">
        <v>10000</v>
      </c>
      <c r="G27" s="16"/>
      <c r="H27" s="16"/>
      <c r="I27" s="15">
        <f>+F27+G27+H27</f>
        <v>10000</v>
      </c>
      <c r="J27" s="15"/>
      <c r="K27" s="15">
        <f>+I27+J27</f>
        <v>10000</v>
      </c>
      <c r="L27" s="15"/>
      <c r="M27" s="15">
        <f>+K27+L27</f>
        <v>10000</v>
      </c>
      <c r="N27" s="15"/>
      <c r="O27" s="48">
        <f>+M27+N27</f>
        <v>10000</v>
      </c>
      <c r="P27" s="48">
        <v>10000</v>
      </c>
      <c r="Q27" s="49">
        <v>10000</v>
      </c>
    </row>
    <row r="28" spans="2:17" ht="18.75">
      <c r="B28" s="19" t="s">
        <v>23</v>
      </c>
      <c r="C28" s="1" t="s">
        <v>24</v>
      </c>
      <c r="D28" s="9" t="s">
        <v>20</v>
      </c>
      <c r="E28" s="9" t="s">
        <v>25</v>
      </c>
      <c r="F28" s="15">
        <f>+F33+F30</f>
        <v>32606.83</v>
      </c>
      <c r="G28" s="15"/>
      <c r="H28" s="15"/>
      <c r="I28" s="15" t="e">
        <f>+I33+I30+I31+I32+#REF!</f>
        <v>#REF!</v>
      </c>
      <c r="J28" s="15" t="e">
        <f>+J33+J30+J31+J32+#REF!</f>
        <v>#REF!</v>
      </c>
      <c r="K28" s="15">
        <f aca="true" t="shared" si="3" ref="K28:Q28">+K33+K30+K31+K32</f>
        <v>42091.21145</v>
      </c>
      <c r="L28" s="15">
        <f t="shared" si="3"/>
        <v>49036.40968</v>
      </c>
      <c r="M28" s="15">
        <f t="shared" si="3"/>
        <v>89627.53237</v>
      </c>
      <c r="N28" s="15">
        <f t="shared" si="3"/>
        <v>0</v>
      </c>
      <c r="O28" s="48">
        <f t="shared" si="3"/>
        <v>89627.53237</v>
      </c>
      <c r="P28" s="48">
        <f t="shared" si="3"/>
        <v>16674</v>
      </c>
      <c r="Q28" s="49">
        <f t="shared" si="3"/>
        <v>15748</v>
      </c>
    </row>
    <row r="29" spans="2:17" ht="18.75">
      <c r="B29" s="19"/>
      <c r="C29" s="1" t="s">
        <v>13</v>
      </c>
      <c r="D29" s="9"/>
      <c r="E29" s="9"/>
      <c r="F29" s="15"/>
      <c r="G29" s="15"/>
      <c r="H29" s="15"/>
      <c r="I29" s="15"/>
      <c r="J29" s="15"/>
      <c r="K29" s="15"/>
      <c r="L29" s="15"/>
      <c r="M29" s="15"/>
      <c r="N29" s="15"/>
      <c r="O29" s="48"/>
      <c r="P29" s="48"/>
      <c r="Q29" s="49"/>
    </row>
    <row r="30" spans="2:20" ht="56.25">
      <c r="B30" s="19"/>
      <c r="C30" s="1" t="s">
        <v>3</v>
      </c>
      <c r="D30" s="9"/>
      <c r="E30" s="9"/>
      <c r="F30" s="17">
        <v>15047.9</v>
      </c>
      <c r="G30" s="17"/>
      <c r="H30" s="17"/>
      <c r="I30" s="15">
        <f>+F30+G30+H30</f>
        <v>15047.9</v>
      </c>
      <c r="J30" s="15">
        <v>-6107.66145</v>
      </c>
      <c r="K30" s="15">
        <v>1758.619999999999</v>
      </c>
      <c r="L30" s="15"/>
      <c r="M30" s="15">
        <f>+K30+L30</f>
        <v>1758.619999999999</v>
      </c>
      <c r="N30" s="15"/>
      <c r="O30" s="48">
        <f>+M30+N30</f>
        <v>1758.619999999999</v>
      </c>
      <c r="P30" s="48">
        <v>16674</v>
      </c>
      <c r="Q30" s="49">
        <v>15748</v>
      </c>
      <c r="T30" s="7"/>
    </row>
    <row r="31" spans="2:20" ht="37.5">
      <c r="B31" s="19"/>
      <c r="C31" s="1" t="s">
        <v>55</v>
      </c>
      <c r="D31" s="9"/>
      <c r="E31" s="9"/>
      <c r="F31" s="17"/>
      <c r="G31" s="17"/>
      <c r="H31" s="17"/>
      <c r="I31" s="15">
        <v>0</v>
      </c>
      <c r="J31" s="15">
        <v>1107.66145</v>
      </c>
      <c r="K31" s="15">
        <f>+I31+J31</f>
        <v>1107.66145</v>
      </c>
      <c r="L31" s="15">
        <v>1880</v>
      </c>
      <c r="M31" s="15">
        <f>+K31+L31</f>
        <v>2987.66145</v>
      </c>
      <c r="N31" s="15"/>
      <c r="O31" s="48">
        <f>+M31+N31</f>
        <v>2987.66145</v>
      </c>
      <c r="P31" s="48">
        <v>0</v>
      </c>
      <c r="Q31" s="49">
        <v>0</v>
      </c>
      <c r="T31" s="7"/>
    </row>
    <row r="32" spans="2:20" ht="40.5" customHeight="1">
      <c r="B32" s="19"/>
      <c r="C32" s="1" t="s">
        <v>54</v>
      </c>
      <c r="D32" s="9"/>
      <c r="E32" s="9"/>
      <c r="F32" s="17"/>
      <c r="G32" s="17"/>
      <c r="H32" s="17"/>
      <c r="I32" s="15">
        <v>0</v>
      </c>
      <c r="J32" s="15">
        <v>3400</v>
      </c>
      <c r="K32" s="15">
        <f>+I32+J32</f>
        <v>3400</v>
      </c>
      <c r="L32" s="15"/>
      <c r="M32" s="15">
        <f>+K32+L32+S32-1500.08876</f>
        <v>1899.91124</v>
      </c>
      <c r="N32" s="15"/>
      <c r="O32" s="48">
        <f>+M32+N32</f>
        <v>1899.91124</v>
      </c>
      <c r="P32" s="48">
        <v>0</v>
      </c>
      <c r="Q32" s="49">
        <v>0</v>
      </c>
      <c r="T32" s="7"/>
    </row>
    <row r="33" spans="2:20" ht="37.5">
      <c r="B33" s="19"/>
      <c r="C33" s="1" t="s">
        <v>9</v>
      </c>
      <c r="D33" s="9"/>
      <c r="E33" s="9"/>
      <c r="F33" s="16">
        <v>17558.93</v>
      </c>
      <c r="G33" s="16"/>
      <c r="H33" s="16"/>
      <c r="I33" s="15">
        <f>+F33+G33+H33</f>
        <v>17558.93</v>
      </c>
      <c r="J33" s="15">
        <v>18266</v>
      </c>
      <c r="K33" s="15">
        <f>+I33+J33</f>
        <v>35824.93</v>
      </c>
      <c r="L33" s="15">
        <v>47156.40968</v>
      </c>
      <c r="M33" s="15">
        <f>+K33+L33</f>
        <v>82981.33968</v>
      </c>
      <c r="N33" s="15"/>
      <c r="O33" s="48">
        <f>+M33+N33</f>
        <v>82981.33968</v>
      </c>
      <c r="P33" s="48">
        <v>0</v>
      </c>
      <c r="Q33" s="49">
        <v>0</v>
      </c>
      <c r="T33" s="7"/>
    </row>
    <row r="34" spans="2:20" ht="18.75">
      <c r="B34" s="19" t="s">
        <v>60</v>
      </c>
      <c r="C34" s="1" t="s">
        <v>61</v>
      </c>
      <c r="D34" s="9" t="s">
        <v>20</v>
      </c>
      <c r="E34" s="9" t="s">
        <v>62</v>
      </c>
      <c r="F34" s="16"/>
      <c r="G34" s="16"/>
      <c r="H34" s="16"/>
      <c r="I34" s="15"/>
      <c r="J34" s="15"/>
      <c r="K34" s="15"/>
      <c r="L34" s="15"/>
      <c r="M34" s="15">
        <f>+M36</f>
        <v>150</v>
      </c>
      <c r="N34" s="15">
        <f>+N36</f>
        <v>0</v>
      </c>
      <c r="O34" s="48">
        <f>+O36</f>
        <v>150</v>
      </c>
      <c r="P34" s="48">
        <f>+P36</f>
        <v>0</v>
      </c>
      <c r="Q34" s="49">
        <f>+Q36</f>
        <v>0</v>
      </c>
      <c r="T34" s="7"/>
    </row>
    <row r="35" spans="2:20" ht="18.75">
      <c r="B35" s="19"/>
      <c r="C35" s="1" t="s">
        <v>13</v>
      </c>
      <c r="D35" s="9"/>
      <c r="E35" s="9"/>
      <c r="F35" s="16"/>
      <c r="G35" s="16"/>
      <c r="H35" s="16"/>
      <c r="I35" s="15"/>
      <c r="J35" s="15"/>
      <c r="K35" s="15"/>
      <c r="L35" s="15"/>
      <c r="M35" s="15"/>
      <c r="N35" s="15"/>
      <c r="O35" s="48"/>
      <c r="P35" s="48"/>
      <c r="Q35" s="49"/>
      <c r="T35" s="7"/>
    </row>
    <row r="36" spans="2:20" ht="37.5">
      <c r="B36" s="19"/>
      <c r="C36" s="1" t="s">
        <v>63</v>
      </c>
      <c r="D36" s="9"/>
      <c r="E36" s="9"/>
      <c r="F36" s="16"/>
      <c r="G36" s="16"/>
      <c r="H36" s="16"/>
      <c r="I36" s="15"/>
      <c r="J36" s="15"/>
      <c r="K36" s="15"/>
      <c r="L36" s="15"/>
      <c r="M36" s="15">
        <v>150</v>
      </c>
      <c r="N36" s="15"/>
      <c r="O36" s="48">
        <f>+M36+N36</f>
        <v>150</v>
      </c>
      <c r="P36" s="48">
        <v>0</v>
      </c>
      <c r="Q36" s="49">
        <v>0</v>
      </c>
      <c r="T36" s="7"/>
    </row>
    <row r="37" spans="2:20" ht="18.75">
      <c r="B37" s="20" t="s">
        <v>26</v>
      </c>
      <c r="C37" s="10" t="s">
        <v>42</v>
      </c>
      <c r="D37" s="32" t="s">
        <v>43</v>
      </c>
      <c r="E37" s="32"/>
      <c r="F37" s="18">
        <f aca="true" t="shared" si="4" ref="F37:Q37">+F38</f>
        <v>0</v>
      </c>
      <c r="G37" s="18">
        <f t="shared" si="4"/>
        <v>113.9</v>
      </c>
      <c r="H37" s="18">
        <f t="shared" si="4"/>
        <v>0</v>
      </c>
      <c r="I37" s="18">
        <f t="shared" si="4"/>
        <v>113.9</v>
      </c>
      <c r="J37" s="18">
        <f t="shared" si="4"/>
        <v>0</v>
      </c>
      <c r="K37" s="18">
        <f t="shared" si="4"/>
        <v>113.9</v>
      </c>
      <c r="L37" s="18">
        <f t="shared" si="4"/>
        <v>0</v>
      </c>
      <c r="M37" s="18">
        <f t="shared" si="4"/>
        <v>113.9</v>
      </c>
      <c r="N37" s="18">
        <f t="shared" si="4"/>
        <v>0</v>
      </c>
      <c r="O37" s="53">
        <f t="shared" si="4"/>
        <v>113.9</v>
      </c>
      <c r="P37" s="53">
        <f t="shared" si="4"/>
        <v>0</v>
      </c>
      <c r="Q37" s="54">
        <f t="shared" si="4"/>
        <v>0</v>
      </c>
      <c r="T37" s="7"/>
    </row>
    <row r="38" spans="2:20" ht="18.75">
      <c r="B38" s="19" t="s">
        <v>36</v>
      </c>
      <c r="C38" s="1" t="s">
        <v>44</v>
      </c>
      <c r="D38" s="9" t="s">
        <v>43</v>
      </c>
      <c r="E38" s="9" t="s">
        <v>21</v>
      </c>
      <c r="F38" s="16">
        <f aca="true" t="shared" si="5" ref="F38:Q38">+F40</f>
        <v>0</v>
      </c>
      <c r="G38" s="16">
        <f t="shared" si="5"/>
        <v>113.9</v>
      </c>
      <c r="H38" s="16">
        <f t="shared" si="5"/>
        <v>0</v>
      </c>
      <c r="I38" s="16">
        <f t="shared" si="5"/>
        <v>113.9</v>
      </c>
      <c r="J38" s="16">
        <f t="shared" si="5"/>
        <v>0</v>
      </c>
      <c r="K38" s="16">
        <f t="shared" si="5"/>
        <v>113.9</v>
      </c>
      <c r="L38" s="16">
        <f t="shared" si="5"/>
        <v>0</v>
      </c>
      <c r="M38" s="16">
        <f t="shared" si="5"/>
        <v>113.9</v>
      </c>
      <c r="N38" s="16">
        <f t="shared" si="5"/>
        <v>0</v>
      </c>
      <c r="O38" s="55">
        <f t="shared" si="5"/>
        <v>113.9</v>
      </c>
      <c r="P38" s="55">
        <f t="shared" si="5"/>
        <v>0</v>
      </c>
      <c r="Q38" s="56">
        <f t="shared" si="5"/>
        <v>0</v>
      </c>
      <c r="T38" s="7"/>
    </row>
    <row r="39" spans="2:20" ht="18.75">
      <c r="B39" s="19"/>
      <c r="C39" s="1" t="s">
        <v>13</v>
      </c>
      <c r="D39" s="9"/>
      <c r="E39" s="9"/>
      <c r="F39" s="16"/>
      <c r="G39" s="16"/>
      <c r="H39" s="16"/>
      <c r="I39" s="15"/>
      <c r="J39" s="15"/>
      <c r="K39" s="15"/>
      <c r="L39" s="15"/>
      <c r="M39" s="15"/>
      <c r="N39" s="15"/>
      <c r="O39" s="48"/>
      <c r="P39" s="48"/>
      <c r="Q39" s="49"/>
      <c r="T39" s="7"/>
    </row>
    <row r="40" spans="2:20" ht="37.5">
      <c r="B40" s="19"/>
      <c r="C40" s="1" t="s">
        <v>45</v>
      </c>
      <c r="D40" s="9"/>
      <c r="E40" s="9"/>
      <c r="F40" s="16">
        <v>0</v>
      </c>
      <c r="G40" s="16">
        <v>113.9</v>
      </c>
      <c r="H40" s="16"/>
      <c r="I40" s="15">
        <f>+F40+G40+H40</f>
        <v>113.9</v>
      </c>
      <c r="J40" s="15"/>
      <c r="K40" s="15">
        <f>+I40+J40</f>
        <v>113.9</v>
      </c>
      <c r="L40" s="15"/>
      <c r="M40" s="15">
        <f>+K40+L40</f>
        <v>113.9</v>
      </c>
      <c r="N40" s="15"/>
      <c r="O40" s="48">
        <f>+M40+N40</f>
        <v>113.9</v>
      </c>
      <c r="P40" s="48">
        <v>0</v>
      </c>
      <c r="Q40" s="49">
        <v>0</v>
      </c>
      <c r="T40" s="7"/>
    </row>
    <row r="41" spans="2:20" ht="18.75">
      <c r="B41" s="20" t="s">
        <v>30</v>
      </c>
      <c r="C41" s="10" t="s">
        <v>32</v>
      </c>
      <c r="D41" s="32" t="s">
        <v>34</v>
      </c>
      <c r="E41" s="32"/>
      <c r="F41" s="18">
        <f>+F42</f>
        <v>7187</v>
      </c>
      <c r="G41" s="18"/>
      <c r="H41" s="18"/>
      <c r="I41" s="18">
        <f aca="true" t="shared" si="6" ref="I41:Q41">+I42</f>
        <v>7187</v>
      </c>
      <c r="J41" s="18">
        <f t="shared" si="6"/>
        <v>0</v>
      </c>
      <c r="K41" s="18">
        <f t="shared" si="6"/>
        <v>7187</v>
      </c>
      <c r="L41" s="18">
        <f t="shared" si="6"/>
        <v>0</v>
      </c>
      <c r="M41" s="18">
        <f t="shared" si="6"/>
        <v>7187</v>
      </c>
      <c r="N41" s="18">
        <f t="shared" si="6"/>
        <v>0</v>
      </c>
      <c r="O41" s="53">
        <f t="shared" si="6"/>
        <v>7187</v>
      </c>
      <c r="P41" s="53">
        <f t="shared" si="6"/>
        <v>7085.9</v>
      </c>
      <c r="Q41" s="54">
        <f t="shared" si="6"/>
        <v>6654</v>
      </c>
      <c r="T41" s="7"/>
    </row>
    <row r="42" spans="2:20" ht="18.75">
      <c r="B42" s="19" t="s">
        <v>31</v>
      </c>
      <c r="C42" s="1" t="s">
        <v>33</v>
      </c>
      <c r="D42" s="9" t="s">
        <v>34</v>
      </c>
      <c r="E42" s="9" t="s">
        <v>14</v>
      </c>
      <c r="F42" s="16">
        <f>+F44</f>
        <v>7187</v>
      </c>
      <c r="G42" s="16"/>
      <c r="H42" s="16"/>
      <c r="I42" s="16">
        <f aca="true" t="shared" si="7" ref="I42:Q42">+I44</f>
        <v>7187</v>
      </c>
      <c r="J42" s="16">
        <f t="shared" si="7"/>
        <v>0</v>
      </c>
      <c r="K42" s="16">
        <f t="shared" si="7"/>
        <v>7187</v>
      </c>
      <c r="L42" s="16">
        <f t="shared" si="7"/>
        <v>0</v>
      </c>
      <c r="M42" s="16">
        <f t="shared" si="7"/>
        <v>7187</v>
      </c>
      <c r="N42" s="16">
        <f t="shared" si="7"/>
        <v>0</v>
      </c>
      <c r="O42" s="55">
        <f t="shared" si="7"/>
        <v>7187</v>
      </c>
      <c r="P42" s="55">
        <f t="shared" si="7"/>
        <v>7085.9</v>
      </c>
      <c r="Q42" s="56">
        <f t="shared" si="7"/>
        <v>6654</v>
      </c>
      <c r="T42" s="7"/>
    </row>
    <row r="43" spans="2:20" ht="18.75">
      <c r="B43" s="19"/>
      <c r="C43" s="1" t="s">
        <v>13</v>
      </c>
      <c r="D43" s="9"/>
      <c r="E43" s="9"/>
      <c r="F43" s="16"/>
      <c r="G43" s="16"/>
      <c r="H43" s="16"/>
      <c r="I43" s="15"/>
      <c r="J43" s="15"/>
      <c r="K43" s="15"/>
      <c r="L43" s="15"/>
      <c r="M43" s="15"/>
      <c r="N43" s="15"/>
      <c r="O43" s="48"/>
      <c r="P43" s="48"/>
      <c r="Q43" s="49"/>
      <c r="T43" s="7"/>
    </row>
    <row r="44" spans="2:20" ht="58.5" customHeight="1">
      <c r="B44" s="19"/>
      <c r="C44" s="1" t="s">
        <v>35</v>
      </c>
      <c r="D44" s="9"/>
      <c r="E44" s="9"/>
      <c r="F44" s="16">
        <v>7187</v>
      </c>
      <c r="G44" s="16"/>
      <c r="H44" s="16"/>
      <c r="I44" s="15">
        <f>+F44+G44+H44</f>
        <v>7187</v>
      </c>
      <c r="J44" s="15"/>
      <c r="K44" s="15">
        <f>+I44+J44</f>
        <v>7187</v>
      </c>
      <c r="L44" s="15"/>
      <c r="M44" s="15">
        <f>+K44+L44</f>
        <v>7187</v>
      </c>
      <c r="N44" s="15"/>
      <c r="O44" s="48">
        <f>+M44+N44</f>
        <v>7187</v>
      </c>
      <c r="P44" s="48">
        <v>7085.9</v>
      </c>
      <c r="Q44" s="49">
        <v>6654</v>
      </c>
      <c r="T44" s="7"/>
    </row>
    <row r="45" spans="2:20" ht="18.75">
      <c r="B45" s="20" t="s">
        <v>46</v>
      </c>
      <c r="C45" s="10" t="s">
        <v>28</v>
      </c>
      <c r="D45" s="32" t="s">
        <v>27</v>
      </c>
      <c r="E45" s="32"/>
      <c r="F45" s="18">
        <f>+F46</f>
        <v>8990.5</v>
      </c>
      <c r="G45" s="18"/>
      <c r="H45" s="18"/>
      <c r="I45" s="18">
        <f aca="true" t="shared" si="8" ref="I45:Q45">+I46</f>
        <v>8990.5</v>
      </c>
      <c r="J45" s="18">
        <f t="shared" si="8"/>
        <v>0</v>
      </c>
      <c r="K45" s="18">
        <f t="shared" si="8"/>
        <v>8990.5</v>
      </c>
      <c r="L45" s="18">
        <f t="shared" si="8"/>
        <v>27392.27754</v>
      </c>
      <c r="M45" s="18">
        <f t="shared" si="8"/>
        <v>36382.777539999995</v>
      </c>
      <c r="N45" s="18">
        <f t="shared" si="8"/>
        <v>0</v>
      </c>
      <c r="O45" s="53">
        <f t="shared" si="8"/>
        <v>36382.777539999995</v>
      </c>
      <c r="P45" s="53">
        <f t="shared" si="8"/>
        <v>0</v>
      </c>
      <c r="Q45" s="54">
        <f t="shared" si="8"/>
        <v>0</v>
      </c>
      <c r="T45" s="7"/>
    </row>
    <row r="46" spans="2:20" ht="18.75">
      <c r="B46" s="19" t="s">
        <v>47</v>
      </c>
      <c r="C46" s="1" t="s">
        <v>29</v>
      </c>
      <c r="D46" s="9" t="s">
        <v>27</v>
      </c>
      <c r="E46" s="9" t="s">
        <v>25</v>
      </c>
      <c r="F46" s="16">
        <f>+F48</f>
        <v>8990.5</v>
      </c>
      <c r="G46" s="16"/>
      <c r="H46" s="16"/>
      <c r="I46" s="16">
        <f>+I48</f>
        <v>8990.5</v>
      </c>
      <c r="J46" s="16">
        <f>+J48</f>
        <v>0</v>
      </c>
      <c r="K46" s="16">
        <f aca="true" t="shared" si="9" ref="K46:Q46">+K48+K49</f>
        <v>8990.5</v>
      </c>
      <c r="L46" s="16">
        <f t="shared" si="9"/>
        <v>27392.27754</v>
      </c>
      <c r="M46" s="16">
        <f t="shared" si="9"/>
        <v>36382.777539999995</v>
      </c>
      <c r="N46" s="16">
        <f t="shared" si="9"/>
        <v>0</v>
      </c>
      <c r="O46" s="55">
        <f t="shared" si="9"/>
        <v>36382.777539999995</v>
      </c>
      <c r="P46" s="55">
        <f t="shared" si="9"/>
        <v>0</v>
      </c>
      <c r="Q46" s="56">
        <f t="shared" si="9"/>
        <v>0</v>
      </c>
      <c r="T46" s="7"/>
    </row>
    <row r="47" spans="2:20" ht="18.75">
      <c r="B47" s="19"/>
      <c r="C47" s="1" t="s">
        <v>13</v>
      </c>
      <c r="D47" s="9"/>
      <c r="E47" s="9"/>
      <c r="F47" s="16"/>
      <c r="G47" s="16"/>
      <c r="H47" s="16"/>
      <c r="I47" s="15"/>
      <c r="J47" s="15"/>
      <c r="K47" s="15"/>
      <c r="L47" s="15"/>
      <c r="M47" s="15"/>
      <c r="N47" s="15"/>
      <c r="O47" s="48"/>
      <c r="P47" s="48"/>
      <c r="Q47" s="49"/>
      <c r="T47" s="7"/>
    </row>
    <row r="48" spans="2:17" ht="37.5">
      <c r="B48" s="19"/>
      <c r="C48" s="1" t="s">
        <v>8</v>
      </c>
      <c r="D48" s="9"/>
      <c r="E48" s="9"/>
      <c r="F48" s="16">
        <v>8990.5</v>
      </c>
      <c r="G48" s="16"/>
      <c r="H48" s="16"/>
      <c r="I48" s="15">
        <f>+F48+G48+H48</f>
        <v>8990.5</v>
      </c>
      <c r="J48" s="15"/>
      <c r="K48" s="15">
        <f>+I48+J48</f>
        <v>8990.5</v>
      </c>
      <c r="L48" s="15"/>
      <c r="M48" s="15">
        <f>+K48+L48</f>
        <v>8990.5</v>
      </c>
      <c r="N48" s="15"/>
      <c r="O48" s="48">
        <f>+M48+N48</f>
        <v>8990.5</v>
      </c>
      <c r="P48" s="48">
        <v>0</v>
      </c>
      <c r="Q48" s="49">
        <v>0</v>
      </c>
    </row>
    <row r="49" spans="2:17" ht="39" customHeight="1">
      <c r="B49" s="19"/>
      <c r="C49" s="1" t="s">
        <v>57</v>
      </c>
      <c r="D49" s="9"/>
      <c r="E49" s="9"/>
      <c r="F49" s="16"/>
      <c r="G49" s="16"/>
      <c r="H49" s="16"/>
      <c r="I49" s="15"/>
      <c r="J49" s="15"/>
      <c r="K49" s="15">
        <v>0</v>
      </c>
      <c r="L49" s="15">
        <v>27392.27754</v>
      </c>
      <c r="M49" s="15">
        <f>+K49+L49</f>
        <v>27392.27754</v>
      </c>
      <c r="N49" s="15"/>
      <c r="O49" s="48">
        <f>+M49+N49</f>
        <v>27392.27754</v>
      </c>
      <c r="P49" s="48">
        <v>0</v>
      </c>
      <c r="Q49" s="49">
        <v>0</v>
      </c>
    </row>
    <row r="50" spans="2:17" s="6" customFormat="1" ht="24.75" customHeight="1" thickBot="1">
      <c r="B50" s="66" t="s">
        <v>38</v>
      </c>
      <c r="C50" s="67"/>
      <c r="D50" s="36"/>
      <c r="E50" s="36"/>
      <c r="F50" s="37">
        <f aca="true" t="shared" si="10" ref="F50:Q50">+F45+F23+F16+F41+F37</f>
        <v>145753.63</v>
      </c>
      <c r="G50" s="37">
        <f t="shared" si="10"/>
        <v>3.694822225952521E-13</v>
      </c>
      <c r="H50" s="37">
        <f t="shared" si="10"/>
        <v>-5604.7</v>
      </c>
      <c r="I50" s="37" t="e">
        <f t="shared" si="10"/>
        <v>#REF!</v>
      </c>
      <c r="J50" s="37" t="e">
        <f t="shared" si="10"/>
        <v>#REF!</v>
      </c>
      <c r="K50" s="37">
        <f>+K45+K23+K16+K41+K37</f>
        <v>157633.28145</v>
      </c>
      <c r="L50" s="37">
        <f t="shared" si="10"/>
        <v>54147.28721999999</v>
      </c>
      <c r="M50" s="37">
        <f t="shared" si="10"/>
        <v>210780.47990999997</v>
      </c>
      <c r="N50" s="37">
        <f t="shared" si="10"/>
        <v>-1246.6</v>
      </c>
      <c r="O50" s="57">
        <f t="shared" si="10"/>
        <v>209533.87990999996</v>
      </c>
      <c r="P50" s="57">
        <f t="shared" si="10"/>
        <v>170875.5</v>
      </c>
      <c r="Q50" s="58">
        <f t="shared" si="10"/>
        <v>82956.8</v>
      </c>
    </row>
    <row r="51" spans="6:17" ht="18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8.75">
      <c r="F52" s="12"/>
      <c r="G52" s="12"/>
      <c r="H52" s="12"/>
      <c r="I52" s="12"/>
      <c r="J52" s="12"/>
      <c r="K52" s="12"/>
      <c r="L52" s="12"/>
      <c r="M52" s="23">
        <f>+M49+M48+M44+M40+M33+M32+M31+M30+M27+M26+M22+M20+M19-M50</f>
        <v>-149.9999999999709</v>
      </c>
      <c r="N52" s="23"/>
      <c r="O52" s="23"/>
      <c r="P52" s="23">
        <f>+P49+P48+P44+P40+P33+P32+P31+P30+P27+P26+P22+P20+P19-P50</f>
        <v>0</v>
      </c>
      <c r="Q52" s="23">
        <f>+Q49+Q48+Q44+Q40+Q33+Q32+Q31+Q30+Q27+Q26+Q22+Q20+Q19-Q50</f>
        <v>0</v>
      </c>
    </row>
    <row r="53" spans="6:17" ht="18.75">
      <c r="F53" s="5"/>
      <c r="G53" s="5"/>
      <c r="H53" s="5"/>
      <c r="I53" s="5"/>
      <c r="J53" s="5"/>
      <c r="K53" s="5"/>
      <c r="L53" s="5"/>
      <c r="M53" s="5"/>
      <c r="N53" s="5"/>
      <c r="O53" s="24"/>
      <c r="P53" s="5"/>
      <c r="Q53" s="5"/>
    </row>
    <row r="57" spans="6:15" ht="18.75">
      <c r="F57" s="11"/>
      <c r="G57" s="11"/>
      <c r="H57" s="11"/>
      <c r="I57" s="11"/>
      <c r="J57" s="11"/>
      <c r="K57" s="11"/>
      <c r="L57" s="11"/>
      <c r="M57" s="11"/>
      <c r="N57" s="11"/>
      <c r="O57" s="11"/>
    </row>
  </sheetData>
  <sheetProtection/>
  <mergeCells count="15">
    <mergeCell ref="B50:C50"/>
    <mergeCell ref="J13:J14"/>
    <mergeCell ref="I13:I14"/>
    <mergeCell ref="D12:D14"/>
    <mergeCell ref="C6:F6"/>
    <mergeCell ref="B8:Q8"/>
    <mergeCell ref="B12:B14"/>
    <mergeCell ref="C12:C14"/>
    <mergeCell ref="F12:F14"/>
    <mergeCell ref="P12:P14"/>
    <mergeCell ref="Q12:Q14"/>
    <mergeCell ref="E12:E14"/>
    <mergeCell ref="O12:O14"/>
    <mergeCell ref="G12:G14"/>
    <mergeCell ref="H12:H14"/>
  </mergeCells>
  <printOptions/>
  <pageMargins left="0.984251968503937" right="0.4330708661417323" top="0.787401574803149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Чупрова</cp:lastModifiedBy>
  <cp:lastPrinted>2015-10-09T14:14:34Z</cp:lastPrinted>
  <dcterms:created xsi:type="dcterms:W3CDTF">1996-10-08T23:32:33Z</dcterms:created>
  <dcterms:modified xsi:type="dcterms:W3CDTF">2015-10-09T14:22:00Z</dcterms:modified>
  <cp:category/>
  <cp:version/>
  <cp:contentType/>
  <cp:contentStatus/>
</cp:coreProperties>
</file>