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90" windowWidth="19710" windowHeight="9795" activeTab="0"/>
  </bookViews>
  <sheets>
    <sheet name="лист" sheetId="1" r:id="rId1"/>
  </sheets>
  <definedNames>
    <definedName name="_xlnm.Print_Titles" localSheetId="0">'лист'!$10:$11</definedName>
  </definedNames>
  <calcPr fullCalcOnLoad="1"/>
</workbook>
</file>

<file path=xl/sharedStrings.xml><?xml version="1.0" encoding="utf-8"?>
<sst xmlns="http://schemas.openxmlformats.org/spreadsheetml/2006/main" count="93" uniqueCount="91">
  <si>
    <t>№ пункта</t>
  </si>
  <si>
    <t>Наименование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</si>
  <si>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</si>
  <si>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</si>
  <si>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</si>
  <si>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</si>
  <si>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</si>
  <si>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</si>
  <si>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</si>
  <si>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</si>
  <si>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</si>
  <si>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</si>
  <si>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 xml:space="preserve">Субвенция на 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 </t>
  </si>
  <si>
    <t>Субвенция на осуществление государственных полномочий Республики Карелия по регулированию цен (тарифов) на отдельные виды продукции, товаров и услуг</t>
  </si>
  <si>
    <t>к Решению Петрозаводского городского Совета</t>
  </si>
  <si>
    <t>2.1.</t>
  </si>
  <si>
    <t>2.2.</t>
  </si>
  <si>
    <t>Субвенция на осуществление государственных полномочий Республики Карелия по организации и осуществлению деятельности органов опеки и попечительства</t>
  </si>
  <si>
    <t>9.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</si>
  <si>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</si>
  <si>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</si>
  <si>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</si>
  <si>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</si>
  <si>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Субвенция на осуществление отдельных государственных полномочий Республики Карелия по организации проведения на территории Республики Карелия мероприятий по отлову и содержанию безнадзорных животных</t>
  </si>
  <si>
    <t>(тыс.руб.)</t>
  </si>
  <si>
    <t>Субвенция на осуществление государственных полномочий Республики Карелия по социальному обслуживанию совершеннолетних граждан, детей-инвалидов, признанных в соответствии с законодательством Российской Федерации и законодательством Республики Карелия нуждающимися в социальном обслуживании, за исключением социального обслуживания указанных категорий граждан в организациях социального обслуживания Республики Карелия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</si>
  <si>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</t>
  </si>
  <si>
    <t>Приложение № 4</t>
  </si>
  <si>
    <t>10.</t>
  </si>
  <si>
    <t>Субвенция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</si>
  <si>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 реализацию мероприятий государственной программы Республики Карелия "Совершенствование социальной защиты граждан" (в целях организации отдыха детей в каникулярное время)</t>
  </si>
  <si>
    <t>Субсидия на организацию отдыха детей в каникулярное время</t>
  </si>
  <si>
    <t>11.</t>
  </si>
  <si>
    <t>Субсидия на  реализацию мероприятий государственной программы Республики Карелия "Совершенствование социальной защиты граждан" (в целях организации адресной социальной помощи малоимущим семьям, имеющим детей)</t>
  </si>
  <si>
    <t>Субсидия на организацию адресной социальной помощи малоимущим семьям, имеющим детей</t>
  </si>
  <si>
    <t>12.</t>
  </si>
  <si>
    <t>13.</t>
  </si>
  <si>
    <t>Утверждено Решением ПГС от 20.12.2017 № 28/11-214</t>
  </si>
  <si>
    <t>Изменения</t>
  </si>
  <si>
    <t>Субсидия на реализацию мероприятий государственной программы Республики Карелия "Эффективное управление региональными и муниципальными финансами" (в целях частичной компенсации расходов на повышение оплаты труда работников бюджетной сферы)</t>
  </si>
  <si>
    <t>Субсидия на реализацию мероприятий государственной программы Республики Карелия "Развитие транспортной системы" (в целях проектирования, ремонта и содержания автомобильных дорог общего пользования местного значения)</t>
  </si>
  <si>
    <t>14.</t>
  </si>
  <si>
    <t>15.</t>
  </si>
  <si>
    <t>16.</t>
  </si>
  <si>
    <t>Субсидия на реализацию мероприятий государственной программы Республики Карелия "Развитие образования" (в целях компенсации малообеспеченным гражданам, имеющим детей, обладающих правом на получение дошкольного образования, и не получившим направление в дошкольные образовательные организации;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обшеобразовательных программ в соответствии с федеральными государственными образовательными стандартами); проведения ремонта зданий муниципальных образовательных организаций</t>
  </si>
  <si>
    <t>Субсидия на реализацию мероприятий государственной программы Республики Карелия "Развитие образования" (в целях частичной компенсации расходов на повышение оплаты труда работников бюджетной сферы)</t>
  </si>
  <si>
    <t>17.</t>
  </si>
  <si>
    <t>Субсидия на реализацию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</t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</si>
  <si>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лиц из числа детей-сирот и детей, оставшихся без попечения родителей, а также лиц, потерявших в период обучения обоих родителей или единственного родителя",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</si>
  <si>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</si>
  <si>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18.</t>
  </si>
  <si>
    <t>19.</t>
  </si>
  <si>
    <t>Субсидия на реализацию мероприятий по формированию современной городской среды</t>
  </si>
  <si>
    <t>20.</t>
  </si>
  <si>
    <t>Иные межбюджетные трансферты на транспортное обеспечение деятельности участковых избирательных комиссий</t>
  </si>
  <si>
    <t>21.</t>
  </si>
  <si>
    <t xml:space="preserve">Субсидия на поддержку местных инициатив граждан, проживающих в муниципальных образованиях </t>
  </si>
  <si>
    <t>Включено в проект решения ПГС на сессию 07.06.2018</t>
  </si>
  <si>
    <t xml:space="preserve">Утверждено Решением ПГС от 23.03.2018 № 28/14-279 </t>
  </si>
  <si>
    <t>Субсидия на реализацию мероприятий государственной программы Российской Федерации "Доступная среда" на 2011-2020 годы</t>
  </si>
  <si>
    <t>22.</t>
  </si>
  <si>
    <t>Субсидия на реализацию мероприятий по обеспечению жильем молодых семей</t>
  </si>
  <si>
    <t>23.</t>
  </si>
  <si>
    <t>24.</t>
  </si>
  <si>
    <t>Субсидия на реализацию дополнительных мероприятий по поддержке малого и среднего предпринимательства</t>
  </si>
  <si>
    <t>Поправка ГПГО</t>
  </si>
  <si>
    <t>Субсидия на реализацию мероприятий государственной программы Республики Карелия "Развитие физической культуры, спорта и совершенствование молодежной политики" (в целях создания условий для занятий физической культурой и спортом)</t>
  </si>
  <si>
    <t>25.</t>
  </si>
  <si>
    <t>Утверждено Решением ПГС от 07.06.2018                               № 28/16-327</t>
  </si>
  <si>
    <t>Изменения в соответствии с уведомлениями МФ РК</t>
  </si>
  <si>
    <t>26.</t>
  </si>
  <si>
    <t>Иные межбюджетные трансферты на мероприятия по активной политике занятости населения и социальной поддержке безработных граждан (содействие трудоустройству незанятых инвалидов на оборудованные (оснащенные) для них рабочие места)</t>
  </si>
  <si>
    <t>27.</t>
  </si>
  <si>
    <t>Субсидия на реализацию мероприятий по созданию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</si>
  <si>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Субсидия на реализацию мероприятий по содействию созданию в Республике Карелия в соответствии с прогнозируемой потребностью и современными условиями обучения новых мест в общеобразовательных организациях на 2018 и 2019 годы  </t>
  </si>
  <si>
    <t>Субсидия на реализацию мероприятий государственной программы Республики Карелия "Развитие транспортной системы" (на реализацию мероприятий по повышению безопасности дорожного движения)</t>
  </si>
  <si>
    <t>Приложение № 2</t>
  </si>
  <si>
    <t>Утверждено Решением ПГС от 19.09.2018 № 28/18-370</t>
  </si>
  <si>
    <t>28.</t>
  </si>
  <si>
    <t>Изменения в соответствии с проектом распоряжения Правительства РК по распределению зарезервированных БА и уведомлением МФ РК</t>
  </si>
  <si>
    <t>Проект ЗРК (ноябрь)</t>
  </si>
  <si>
    <t>Утверждено Решением ПГС от 23.11.2018 № 28/19-406</t>
  </si>
  <si>
    <t>Дополнительное распределение МБТ</t>
  </si>
  <si>
    <t>Распределение 5% резерва</t>
  </si>
  <si>
    <t>Уведомление МФ РК от 14.11.2018 № 805-2018-222/01 (разница 21874-20723)</t>
  </si>
  <si>
    <t>Включено в проект решения ПГС на сессию 19.12.2018</t>
  </si>
  <si>
    <t>Поправка</t>
  </si>
  <si>
    <t>Межбюджетные трансферты, получаемые из бюджета Республики Карелия в 2018 году</t>
  </si>
  <si>
    <t>Сумма</t>
  </si>
  <si>
    <t>Иные межбюджетные трансферты на реализацию мероприятий по созданию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</si>
  <si>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от 19 декабря 2018 г.  № 28/20-424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</si>
</sst>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  <numFmt numFmtId="175" formatCode="0.00000"/>
    <numFmt numFmtId="176" formatCode="0.000000"/>
    <numFmt numFmtId="177" formatCode="0.0"/>
    <numFmt numFmtId="178" formatCode="0.000000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47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0"/>
      <name val="Times New Roman Cyr"/>
      <family val="0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Continuous" vertical="center"/>
    </xf>
    <xf numFmtId="1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172" fontId="9" fillId="0" borderId="13" xfId="0" applyNumberFormat="1" applyFont="1" applyFill="1" applyBorder="1" applyAlignment="1">
      <alignment horizontal="center"/>
    </xf>
    <xf numFmtId="172" fontId="8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/>
    </xf>
    <xf numFmtId="172" fontId="9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top"/>
    </xf>
    <xf numFmtId="172" fontId="9" fillId="0" borderId="22" xfId="0" applyNumberFormat="1" applyFont="1" applyFill="1" applyBorder="1" applyAlignment="1">
      <alignment horizontal="center"/>
    </xf>
    <xf numFmtId="172" fontId="9" fillId="0" borderId="23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 horizontal="center"/>
    </xf>
    <xf numFmtId="172" fontId="8" fillId="0" borderId="21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>
      <alignment horizontal="center" vertical="top"/>
    </xf>
    <xf numFmtId="172" fontId="9" fillId="0" borderId="27" xfId="0" applyNumberFormat="1" applyFont="1" applyFill="1" applyBorder="1" applyAlignment="1">
      <alignment horizontal="center"/>
    </xf>
    <xf numFmtId="172" fontId="9" fillId="0" borderId="28" xfId="0" applyNumberFormat="1" applyFont="1" applyFill="1" applyBorder="1" applyAlignment="1">
      <alignment horizontal="center"/>
    </xf>
    <xf numFmtId="172" fontId="9" fillId="0" borderId="29" xfId="0" applyNumberFormat="1" applyFont="1" applyFill="1" applyBorder="1" applyAlignment="1">
      <alignment horizontal="center"/>
    </xf>
    <xf numFmtId="172" fontId="8" fillId="0" borderId="25" xfId="0" applyNumberFormat="1" applyFont="1" applyFill="1" applyBorder="1" applyAlignment="1">
      <alignment horizontal="center" vertical="center"/>
    </xf>
    <xf numFmtId="172" fontId="9" fillId="0" borderId="30" xfId="0" applyNumberFormat="1" applyFont="1" applyFill="1" applyBorder="1" applyAlignment="1">
      <alignment horizontal="center"/>
    </xf>
    <xf numFmtId="172" fontId="9" fillId="0" borderId="31" xfId="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1" fontId="1" fillId="0" borderId="25" xfId="0" applyNumberFormat="1" applyFont="1" applyFill="1" applyBorder="1" applyAlignment="1">
      <alignment horizontal="center" vertical="top"/>
    </xf>
    <xf numFmtId="172" fontId="9" fillId="0" borderId="33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181" fontId="9" fillId="0" borderId="23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2" fontId="9" fillId="0" borderId="34" xfId="0" applyNumberFormat="1" applyFont="1" applyFill="1" applyBorder="1" applyAlignment="1">
      <alignment horizontal="center"/>
    </xf>
    <xf numFmtId="2" fontId="9" fillId="0" borderId="35" xfId="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vertical="center" wrapText="1"/>
    </xf>
    <xf numFmtId="1" fontId="1" fillId="0" borderId="37" xfId="0" applyNumberFormat="1" applyFont="1" applyFill="1" applyBorder="1" applyAlignment="1">
      <alignment horizontal="center" vertical="top"/>
    </xf>
    <xf numFmtId="172" fontId="9" fillId="0" borderId="38" xfId="0" applyNumberFormat="1" applyFont="1" applyFill="1" applyBorder="1" applyAlignment="1">
      <alignment horizontal="center"/>
    </xf>
    <xf numFmtId="172" fontId="9" fillId="0" borderId="39" xfId="0" applyNumberFormat="1" applyFont="1" applyFill="1" applyBorder="1" applyAlignment="1">
      <alignment horizontal="center"/>
    </xf>
    <xf numFmtId="172" fontId="9" fillId="0" borderId="40" xfId="0" applyNumberFormat="1" applyFont="1" applyFill="1" applyBorder="1" applyAlignment="1">
      <alignment horizontal="center"/>
    </xf>
    <xf numFmtId="172" fontId="9" fillId="0" borderId="41" xfId="0" applyNumberFormat="1" applyFont="1" applyFill="1" applyBorder="1" applyAlignment="1">
      <alignment horizontal="center"/>
    </xf>
    <xf numFmtId="172" fontId="8" fillId="0" borderId="37" xfId="0" applyNumberFormat="1" applyFont="1" applyFill="1" applyBorder="1" applyAlignment="1">
      <alignment horizontal="center" vertical="center"/>
    </xf>
    <xf numFmtId="181" fontId="9" fillId="0" borderId="28" xfId="0" applyNumberFormat="1" applyFont="1" applyFill="1" applyBorder="1" applyAlignment="1">
      <alignment horizontal="center"/>
    </xf>
    <xf numFmtId="172" fontId="9" fillId="33" borderId="28" xfId="0" applyNumberFormat="1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172" fontId="9" fillId="33" borderId="39" xfId="0" applyNumberFormat="1" applyFont="1" applyFill="1" applyBorder="1" applyAlignment="1">
      <alignment horizontal="center"/>
    </xf>
    <xf numFmtId="181" fontId="9" fillId="0" borderId="39" xfId="0" applyNumberFormat="1" applyFont="1" applyFill="1" applyBorder="1" applyAlignment="1">
      <alignment horizontal="center"/>
    </xf>
    <xf numFmtId="172" fontId="9" fillId="34" borderId="28" xfId="0" applyNumberFormat="1" applyFont="1" applyFill="1" applyBorder="1" applyAlignment="1">
      <alignment horizontal="center"/>
    </xf>
    <xf numFmtId="172" fontId="9" fillId="34" borderId="39" xfId="0" applyNumberFormat="1" applyFont="1" applyFill="1" applyBorder="1" applyAlignment="1">
      <alignment horizontal="center"/>
    </xf>
    <xf numFmtId="172" fontId="9" fillId="34" borderId="23" xfId="0" applyNumberFormat="1" applyFont="1" applyFill="1" applyBorder="1" applyAlignment="1">
      <alignment horizontal="center"/>
    </xf>
    <xf numFmtId="172" fontId="9" fillId="33" borderId="23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172" fontId="9" fillId="34" borderId="42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vertical="center" wrapText="1"/>
    </xf>
    <xf numFmtId="172" fontId="9" fillId="0" borderId="43" xfId="0" applyNumberFormat="1" applyFont="1" applyFill="1" applyBorder="1" applyAlignment="1">
      <alignment horizontal="center"/>
    </xf>
    <xf numFmtId="4" fontId="9" fillId="0" borderId="44" xfId="0" applyNumberFormat="1" applyFont="1" applyFill="1" applyBorder="1" applyAlignment="1">
      <alignment horizontal="left" wrapText="1"/>
    </xf>
    <xf numFmtId="4" fontId="9" fillId="0" borderId="45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" fontId="8" fillId="0" borderId="46" xfId="0" applyNumberFormat="1" applyFont="1" applyFill="1" applyBorder="1" applyAlignment="1">
      <alignment horizontal="center" vertical="center" wrapText="1"/>
    </xf>
    <xf numFmtId="4" fontId="8" fillId="0" borderId="47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4" fontId="9" fillId="0" borderId="48" xfId="0" applyNumberFormat="1" applyFont="1" applyFill="1" applyBorder="1" applyAlignment="1">
      <alignment horizontal="left" wrapText="1"/>
    </xf>
    <xf numFmtId="4" fontId="9" fillId="0" borderId="23" xfId="0" applyNumberFormat="1" applyFont="1" applyFill="1" applyBorder="1" applyAlignment="1">
      <alignment horizontal="left" wrapText="1"/>
    </xf>
    <xf numFmtId="4" fontId="9" fillId="0" borderId="28" xfId="0" applyNumberFormat="1" applyFont="1" applyFill="1" applyBorder="1" applyAlignment="1">
      <alignment horizontal="left" wrapText="1"/>
    </xf>
    <xf numFmtId="4" fontId="9" fillId="0" borderId="49" xfId="0" applyNumberFormat="1" applyFont="1" applyFill="1" applyBorder="1" applyAlignment="1">
      <alignment horizontal="left" wrapText="1"/>
    </xf>
    <xf numFmtId="4" fontId="9" fillId="0" borderId="24" xfId="0" applyNumberFormat="1" applyFont="1" applyFill="1" applyBorder="1" applyAlignment="1">
      <alignment horizontal="left" wrapText="1"/>
    </xf>
    <xf numFmtId="49" fontId="8" fillId="0" borderId="50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" fontId="9" fillId="0" borderId="51" xfId="0" applyNumberFormat="1" applyFont="1" applyFill="1" applyBorder="1" applyAlignment="1">
      <alignment horizontal="left" wrapText="1"/>
    </xf>
    <xf numFmtId="4" fontId="9" fillId="0" borderId="22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="70" zoomScaleNormal="70" zoomScalePageLayoutView="0" workbookViewId="0" topLeftCell="A1">
      <pane xSplit="3" ySplit="11" topLeftCell="N30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X9" sqref="X9"/>
    </sheetView>
  </sheetViews>
  <sheetFormatPr defaultColWidth="9.00390625" defaultRowHeight="12.75"/>
  <cols>
    <col min="1" max="1" width="9.625" style="19" customWidth="1"/>
    <col min="2" max="2" width="118.375" style="7" customWidth="1"/>
    <col min="3" max="3" width="47.625" style="7" customWidth="1"/>
    <col min="4" max="4" width="19.875" style="19" hidden="1" customWidth="1"/>
    <col min="5" max="5" width="18.375" style="19" hidden="1" customWidth="1"/>
    <col min="6" max="6" width="20.125" style="19" hidden="1" customWidth="1"/>
    <col min="7" max="7" width="18.375" style="19" hidden="1" customWidth="1"/>
    <col min="8" max="8" width="20.125" style="19" hidden="1" customWidth="1"/>
    <col min="9" max="9" width="18.375" style="19" hidden="1" customWidth="1"/>
    <col min="10" max="10" width="20.125" style="19" hidden="1" customWidth="1"/>
    <col min="11" max="11" width="19.875" style="19" hidden="1" customWidth="1"/>
    <col min="12" max="12" width="19.75390625" style="19" hidden="1" customWidth="1"/>
    <col min="13" max="13" width="23.375" style="19" hidden="1" customWidth="1"/>
    <col min="14" max="14" width="1.875" style="19" hidden="1" customWidth="1"/>
    <col min="15" max="15" width="20.625" style="19" hidden="1" customWidth="1"/>
    <col min="16" max="16" width="20.75390625" style="19" hidden="1" customWidth="1"/>
    <col min="17" max="18" width="20.125" style="19" hidden="1" customWidth="1"/>
    <col min="19" max="19" width="20.625" style="19" hidden="1" customWidth="1"/>
    <col min="20" max="20" width="20.125" style="19" hidden="1" customWidth="1"/>
    <col min="21" max="21" width="22.25390625" style="19" customWidth="1"/>
    <col min="22" max="16384" width="9.125" style="19" customWidth="1"/>
  </cols>
  <sheetData>
    <row r="1" s="10" customFormat="1" ht="25.5" customHeight="1">
      <c r="C1" s="25" t="s">
        <v>76</v>
      </c>
    </row>
    <row r="2" s="10" customFormat="1" ht="27.75" customHeight="1">
      <c r="C2" s="25" t="s">
        <v>14</v>
      </c>
    </row>
    <row r="3" spans="3:21" s="10" customFormat="1" ht="27" customHeight="1">
      <c r="C3" s="84" t="s">
        <v>90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="10" customFormat="1" ht="18" customHeight="1">
      <c r="C4" s="28"/>
    </row>
    <row r="5" s="10" customFormat="1" ht="26.25" customHeight="1">
      <c r="C5" s="28" t="s">
        <v>27</v>
      </c>
    </row>
    <row r="6" s="10" customFormat="1" ht="21.75" customHeight="1">
      <c r="C6" s="25"/>
    </row>
    <row r="7" spans="1:21" s="1" customFormat="1" ht="19.5" customHeight="1">
      <c r="A7" s="83" t="s">
        <v>87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</row>
    <row r="8" spans="1:3" s="1" customFormat="1" ht="22.5" customHeight="1">
      <c r="A8" s="29"/>
      <c r="B8" s="29"/>
      <c r="C8" s="29"/>
    </row>
    <row r="9" spans="1:21" s="1" customFormat="1" ht="19.5" thickBot="1">
      <c r="A9" s="20"/>
      <c r="B9" s="21"/>
      <c r="C9" s="21"/>
      <c r="F9" s="30"/>
      <c r="H9" s="30"/>
      <c r="J9" s="30"/>
      <c r="L9" s="30"/>
      <c r="O9" s="30"/>
      <c r="S9" s="30"/>
      <c r="U9" s="30" t="s">
        <v>24</v>
      </c>
    </row>
    <row r="10" spans="1:21" s="11" customFormat="1" ht="87.75" customHeight="1" thickBot="1">
      <c r="A10" s="32" t="s">
        <v>0</v>
      </c>
      <c r="B10" s="93" t="s">
        <v>1</v>
      </c>
      <c r="C10" s="94"/>
      <c r="D10" s="43" t="s">
        <v>37</v>
      </c>
      <c r="E10" s="37" t="s">
        <v>38</v>
      </c>
      <c r="F10" s="51" t="s">
        <v>58</v>
      </c>
      <c r="G10" s="37" t="s">
        <v>38</v>
      </c>
      <c r="H10" s="51" t="s">
        <v>57</v>
      </c>
      <c r="I10" s="54" t="s">
        <v>65</v>
      </c>
      <c r="J10" s="51" t="s">
        <v>68</v>
      </c>
      <c r="K10" s="56" t="s">
        <v>69</v>
      </c>
      <c r="L10" s="59" t="s">
        <v>77</v>
      </c>
      <c r="M10" s="68" t="s">
        <v>79</v>
      </c>
      <c r="N10" s="69" t="s">
        <v>80</v>
      </c>
      <c r="O10" s="51" t="s">
        <v>81</v>
      </c>
      <c r="P10" s="76" t="s">
        <v>84</v>
      </c>
      <c r="Q10" s="77" t="s">
        <v>82</v>
      </c>
      <c r="R10" s="77" t="s">
        <v>83</v>
      </c>
      <c r="S10" s="59" t="s">
        <v>85</v>
      </c>
      <c r="T10" s="79" t="s">
        <v>86</v>
      </c>
      <c r="U10" s="35" t="s">
        <v>88</v>
      </c>
    </row>
    <row r="11" spans="1:21" s="12" customFormat="1" ht="18" customHeight="1" thickBot="1">
      <c r="A11" s="22">
        <v>1</v>
      </c>
      <c r="B11" s="95" t="s">
        <v>2</v>
      </c>
      <c r="C11" s="96"/>
      <c r="D11" s="44">
        <v>3</v>
      </c>
      <c r="E11" s="38">
        <v>4</v>
      </c>
      <c r="F11" s="52">
        <v>3</v>
      </c>
      <c r="G11" s="38">
        <v>4</v>
      </c>
      <c r="H11" s="52">
        <v>3</v>
      </c>
      <c r="I11" s="38">
        <v>4</v>
      </c>
      <c r="J11" s="52">
        <v>3</v>
      </c>
      <c r="K11" s="38">
        <v>4</v>
      </c>
      <c r="L11" s="60">
        <v>3</v>
      </c>
      <c r="M11" s="52">
        <v>4</v>
      </c>
      <c r="N11" s="60">
        <v>5</v>
      </c>
      <c r="O11" s="52">
        <v>3</v>
      </c>
      <c r="P11" s="38">
        <v>4</v>
      </c>
      <c r="Q11" s="60">
        <v>5</v>
      </c>
      <c r="R11" s="60">
        <v>6</v>
      </c>
      <c r="S11" s="60">
        <v>7</v>
      </c>
      <c r="T11" s="52">
        <v>8</v>
      </c>
      <c r="U11" s="36">
        <v>3</v>
      </c>
    </row>
    <row r="12" spans="1:21" s="13" customFormat="1" ht="80.25" customHeight="1">
      <c r="A12" s="57" t="s">
        <v>3</v>
      </c>
      <c r="B12" s="89" t="s">
        <v>26</v>
      </c>
      <c r="C12" s="90"/>
      <c r="D12" s="45">
        <v>1925268</v>
      </c>
      <c r="E12" s="39">
        <f>58458+21174</f>
        <v>79632</v>
      </c>
      <c r="F12" s="45">
        <f>D12+E12</f>
        <v>2004900</v>
      </c>
      <c r="G12" s="39"/>
      <c r="H12" s="45">
        <f>F12+G12</f>
        <v>2004900</v>
      </c>
      <c r="I12" s="39"/>
      <c r="J12" s="45">
        <f>H12+I12</f>
        <v>2004900</v>
      </c>
      <c r="K12" s="39">
        <v>51584</v>
      </c>
      <c r="L12" s="61">
        <f>J12+K12</f>
        <v>2056484</v>
      </c>
      <c r="M12" s="45">
        <v>70441</v>
      </c>
      <c r="N12" s="61"/>
      <c r="O12" s="45">
        <f>L12+M12+N12</f>
        <v>2126925</v>
      </c>
      <c r="P12" s="39"/>
      <c r="Q12" s="61"/>
      <c r="R12" s="61">
        <v>85363</v>
      </c>
      <c r="S12" s="61">
        <f>O12+P12+Q12+R12</f>
        <v>2212288</v>
      </c>
      <c r="T12" s="61">
        <v>108986</v>
      </c>
      <c r="U12" s="34">
        <f>S12+T12</f>
        <v>2321274</v>
      </c>
    </row>
    <row r="13" spans="1:21" s="14" customFormat="1" ht="39.75" customHeight="1">
      <c r="A13" s="24" t="s">
        <v>4</v>
      </c>
      <c r="B13" s="89" t="s">
        <v>20</v>
      </c>
      <c r="C13" s="90"/>
      <c r="D13" s="46">
        <f aca="true" t="shared" si="0" ref="D13:J13">D14+D15</f>
        <v>115660</v>
      </c>
      <c r="E13" s="40">
        <f t="shared" si="0"/>
        <v>0</v>
      </c>
      <c r="F13" s="46">
        <f t="shared" si="0"/>
        <v>115660</v>
      </c>
      <c r="G13" s="40">
        <f t="shared" si="0"/>
        <v>0</v>
      </c>
      <c r="H13" s="46">
        <f t="shared" si="0"/>
        <v>115660</v>
      </c>
      <c r="I13" s="40">
        <f t="shared" si="0"/>
        <v>0</v>
      </c>
      <c r="J13" s="46">
        <f t="shared" si="0"/>
        <v>115660</v>
      </c>
      <c r="K13" s="40">
        <f aca="true" t="shared" si="1" ref="K13:P13">K14+K15</f>
        <v>0</v>
      </c>
      <c r="L13" s="62">
        <f t="shared" si="1"/>
        <v>115660</v>
      </c>
      <c r="M13" s="46">
        <f t="shared" si="1"/>
        <v>0</v>
      </c>
      <c r="N13" s="46">
        <f t="shared" si="1"/>
        <v>0</v>
      </c>
      <c r="O13" s="46">
        <f t="shared" si="1"/>
        <v>115660</v>
      </c>
      <c r="P13" s="40">
        <f t="shared" si="1"/>
        <v>0</v>
      </c>
      <c r="Q13" s="46">
        <f>Q14+Q15</f>
        <v>0</v>
      </c>
      <c r="R13" s="46">
        <f>R14+R15</f>
        <v>151</v>
      </c>
      <c r="S13" s="62">
        <f>O13+P13+Q13+R13</f>
        <v>115811</v>
      </c>
      <c r="T13" s="46">
        <f>T14+T15</f>
        <v>0</v>
      </c>
      <c r="U13" s="26">
        <f>S13+T13</f>
        <v>115811</v>
      </c>
    </row>
    <row r="14" spans="1:21" s="14" customFormat="1" ht="58.5" customHeight="1">
      <c r="A14" s="24" t="s">
        <v>15</v>
      </c>
      <c r="B14" s="89" t="s">
        <v>21</v>
      </c>
      <c r="C14" s="90"/>
      <c r="D14" s="46">
        <v>12794</v>
      </c>
      <c r="E14" s="40"/>
      <c r="F14" s="46">
        <f aca="true" t="shared" si="2" ref="F14:F41">D14+E14</f>
        <v>12794</v>
      </c>
      <c r="G14" s="40"/>
      <c r="H14" s="46">
        <f aca="true" t="shared" si="3" ref="H14:H25">F14+G14</f>
        <v>12794</v>
      </c>
      <c r="I14" s="40"/>
      <c r="J14" s="46">
        <f aca="true" t="shared" si="4" ref="J14:J41">H14+I14</f>
        <v>12794</v>
      </c>
      <c r="K14" s="40"/>
      <c r="L14" s="62">
        <f aca="true" t="shared" si="5" ref="L14:L42">J14+K14</f>
        <v>12794</v>
      </c>
      <c r="M14" s="46"/>
      <c r="N14" s="62"/>
      <c r="O14" s="46">
        <f>L14+M14</f>
        <v>12794</v>
      </c>
      <c r="P14" s="40"/>
      <c r="Q14" s="62"/>
      <c r="R14" s="62">
        <v>151</v>
      </c>
      <c r="S14" s="62">
        <f aca="true" t="shared" si="6" ref="S14:S43">O14+P14+Q14+R14</f>
        <v>12945</v>
      </c>
      <c r="T14" s="46"/>
      <c r="U14" s="26">
        <f>S14+T14</f>
        <v>12945</v>
      </c>
    </row>
    <row r="15" spans="1:21" s="14" customFormat="1" ht="58.5" customHeight="1">
      <c r="A15" s="24" t="s">
        <v>16</v>
      </c>
      <c r="B15" s="89" t="s">
        <v>22</v>
      </c>
      <c r="C15" s="90"/>
      <c r="D15" s="46">
        <v>102866</v>
      </c>
      <c r="E15" s="40"/>
      <c r="F15" s="46">
        <f t="shared" si="2"/>
        <v>102866</v>
      </c>
      <c r="G15" s="40"/>
      <c r="H15" s="46">
        <f t="shared" si="3"/>
        <v>102866</v>
      </c>
      <c r="I15" s="40"/>
      <c r="J15" s="46">
        <f t="shared" si="4"/>
        <v>102866</v>
      </c>
      <c r="K15" s="40"/>
      <c r="L15" s="62">
        <f t="shared" si="5"/>
        <v>102866</v>
      </c>
      <c r="M15" s="46"/>
      <c r="N15" s="62"/>
      <c r="O15" s="46">
        <f aca="true" t="shared" si="7" ref="O15:O38">L15+M15+N15</f>
        <v>102866</v>
      </c>
      <c r="P15" s="40"/>
      <c r="Q15" s="62"/>
      <c r="R15" s="62"/>
      <c r="S15" s="62">
        <f t="shared" si="6"/>
        <v>102866</v>
      </c>
      <c r="T15" s="46"/>
      <c r="U15" s="26">
        <f>S15+T15</f>
        <v>102866</v>
      </c>
    </row>
    <row r="16" spans="1:21" s="14" customFormat="1" ht="80.25" customHeight="1">
      <c r="A16" s="24" t="s">
        <v>5</v>
      </c>
      <c r="B16" s="88" t="s">
        <v>25</v>
      </c>
      <c r="C16" s="89"/>
      <c r="D16" s="46">
        <v>73223</v>
      </c>
      <c r="E16" s="40">
        <f>17095+359</f>
        <v>17454</v>
      </c>
      <c r="F16" s="46">
        <f t="shared" si="2"/>
        <v>90677</v>
      </c>
      <c r="G16" s="40"/>
      <c r="H16" s="46">
        <f t="shared" si="3"/>
        <v>90677</v>
      </c>
      <c r="I16" s="40"/>
      <c r="J16" s="46">
        <f t="shared" si="4"/>
        <v>90677</v>
      </c>
      <c r="K16" s="40">
        <v>2032</v>
      </c>
      <c r="L16" s="62">
        <f t="shared" si="5"/>
        <v>92709</v>
      </c>
      <c r="M16" s="46">
        <f>2780-2780</f>
        <v>0</v>
      </c>
      <c r="N16" s="62"/>
      <c r="O16" s="46">
        <f t="shared" si="7"/>
        <v>92709</v>
      </c>
      <c r="P16" s="40">
        <f>2780-2780</f>
        <v>0</v>
      </c>
      <c r="Q16" s="62"/>
      <c r="R16" s="62">
        <v>7097</v>
      </c>
      <c r="S16" s="62">
        <f t="shared" si="6"/>
        <v>99806</v>
      </c>
      <c r="T16" s="46">
        <v>544</v>
      </c>
      <c r="U16" s="26">
        <f aca="true" t="shared" si="8" ref="U16:U43">S16+T16</f>
        <v>100350</v>
      </c>
    </row>
    <row r="17" spans="1:21" s="14" customFormat="1" ht="98.25" customHeight="1">
      <c r="A17" s="24" t="s">
        <v>10</v>
      </c>
      <c r="B17" s="88" t="s">
        <v>48</v>
      </c>
      <c r="C17" s="89"/>
      <c r="D17" s="46">
        <v>33497</v>
      </c>
      <c r="E17" s="40">
        <v>14304</v>
      </c>
      <c r="F17" s="46">
        <f t="shared" si="2"/>
        <v>47801</v>
      </c>
      <c r="G17" s="40"/>
      <c r="H17" s="46">
        <f t="shared" si="3"/>
        <v>47801</v>
      </c>
      <c r="I17" s="40"/>
      <c r="J17" s="46">
        <f t="shared" si="4"/>
        <v>47801</v>
      </c>
      <c r="K17" s="40">
        <v>3195</v>
      </c>
      <c r="L17" s="62">
        <f t="shared" si="5"/>
        <v>50996</v>
      </c>
      <c r="M17" s="46"/>
      <c r="N17" s="62"/>
      <c r="O17" s="46">
        <f t="shared" si="7"/>
        <v>50996</v>
      </c>
      <c r="P17" s="40"/>
      <c r="Q17" s="62"/>
      <c r="R17" s="62"/>
      <c r="S17" s="62">
        <f t="shared" si="6"/>
        <v>50996</v>
      </c>
      <c r="T17" s="46"/>
      <c r="U17" s="26">
        <f t="shared" si="8"/>
        <v>50996</v>
      </c>
    </row>
    <row r="18" spans="1:21" s="14" customFormat="1" ht="38.25" customHeight="1">
      <c r="A18" s="24" t="s">
        <v>6</v>
      </c>
      <c r="B18" s="89" t="s">
        <v>12</v>
      </c>
      <c r="C18" s="90"/>
      <c r="D18" s="46">
        <v>2666</v>
      </c>
      <c r="E18" s="40">
        <v>111</v>
      </c>
      <c r="F18" s="46">
        <f t="shared" si="2"/>
        <v>2777</v>
      </c>
      <c r="G18" s="40"/>
      <c r="H18" s="46">
        <f t="shared" si="3"/>
        <v>2777</v>
      </c>
      <c r="I18" s="40"/>
      <c r="J18" s="46">
        <f t="shared" si="4"/>
        <v>2777</v>
      </c>
      <c r="K18" s="40"/>
      <c r="L18" s="62">
        <f t="shared" si="5"/>
        <v>2777</v>
      </c>
      <c r="M18" s="46"/>
      <c r="N18" s="62"/>
      <c r="O18" s="46">
        <f t="shared" si="7"/>
        <v>2777</v>
      </c>
      <c r="P18" s="40"/>
      <c r="Q18" s="62"/>
      <c r="R18" s="62">
        <v>145</v>
      </c>
      <c r="S18" s="62">
        <f t="shared" si="6"/>
        <v>2922</v>
      </c>
      <c r="T18" s="46"/>
      <c r="U18" s="26">
        <f t="shared" si="8"/>
        <v>2922</v>
      </c>
    </row>
    <row r="19" spans="1:21" s="14" customFormat="1" ht="36" customHeight="1">
      <c r="A19" s="24" t="s">
        <v>7</v>
      </c>
      <c r="B19" s="89" t="s">
        <v>13</v>
      </c>
      <c r="C19" s="90"/>
      <c r="D19" s="46">
        <v>139</v>
      </c>
      <c r="E19" s="40">
        <v>5</v>
      </c>
      <c r="F19" s="46">
        <f t="shared" si="2"/>
        <v>144</v>
      </c>
      <c r="G19" s="40"/>
      <c r="H19" s="46">
        <f t="shared" si="3"/>
        <v>144</v>
      </c>
      <c r="I19" s="40"/>
      <c r="J19" s="46">
        <f t="shared" si="4"/>
        <v>144</v>
      </c>
      <c r="K19" s="40"/>
      <c r="L19" s="62">
        <f t="shared" si="5"/>
        <v>144</v>
      </c>
      <c r="M19" s="46"/>
      <c r="N19" s="46">
        <v>3</v>
      </c>
      <c r="O19" s="46">
        <f t="shared" si="7"/>
        <v>147</v>
      </c>
      <c r="P19" s="40"/>
      <c r="Q19" s="46"/>
      <c r="R19" s="62"/>
      <c r="S19" s="62">
        <f t="shared" si="6"/>
        <v>147</v>
      </c>
      <c r="T19" s="46"/>
      <c r="U19" s="26">
        <f t="shared" si="8"/>
        <v>147</v>
      </c>
    </row>
    <row r="20" spans="1:21" s="15" customFormat="1" ht="36" customHeight="1">
      <c r="A20" s="24" t="s">
        <v>11</v>
      </c>
      <c r="B20" s="89" t="s">
        <v>17</v>
      </c>
      <c r="C20" s="90"/>
      <c r="D20" s="46">
        <v>5448</v>
      </c>
      <c r="E20" s="40">
        <v>202</v>
      </c>
      <c r="F20" s="46">
        <f t="shared" si="2"/>
        <v>5650</v>
      </c>
      <c r="G20" s="40"/>
      <c r="H20" s="46">
        <f t="shared" si="3"/>
        <v>5650</v>
      </c>
      <c r="I20" s="40"/>
      <c r="J20" s="46">
        <f t="shared" si="4"/>
        <v>5650</v>
      </c>
      <c r="K20" s="40"/>
      <c r="L20" s="62">
        <f t="shared" si="5"/>
        <v>5650</v>
      </c>
      <c r="M20" s="46"/>
      <c r="N20" s="62"/>
      <c r="O20" s="46">
        <f t="shared" si="7"/>
        <v>5650</v>
      </c>
      <c r="P20" s="40"/>
      <c r="Q20" s="62"/>
      <c r="R20" s="62">
        <v>342</v>
      </c>
      <c r="S20" s="62">
        <f t="shared" si="6"/>
        <v>5992</v>
      </c>
      <c r="T20" s="46"/>
      <c r="U20" s="26">
        <f t="shared" si="8"/>
        <v>5992</v>
      </c>
    </row>
    <row r="21" spans="1:21" s="16" customFormat="1" ht="40.5" customHeight="1">
      <c r="A21" s="24" t="s">
        <v>8</v>
      </c>
      <c r="B21" s="88" t="s">
        <v>19</v>
      </c>
      <c r="C21" s="89"/>
      <c r="D21" s="46">
        <v>1319</v>
      </c>
      <c r="E21" s="40">
        <v>52</v>
      </c>
      <c r="F21" s="46">
        <f t="shared" si="2"/>
        <v>1371</v>
      </c>
      <c r="G21" s="40"/>
      <c r="H21" s="46">
        <f t="shared" si="3"/>
        <v>1371</v>
      </c>
      <c r="I21" s="40"/>
      <c r="J21" s="46">
        <f t="shared" si="4"/>
        <v>1371</v>
      </c>
      <c r="K21" s="40"/>
      <c r="L21" s="62">
        <f t="shared" si="5"/>
        <v>1371</v>
      </c>
      <c r="M21" s="46"/>
      <c r="N21" s="62"/>
      <c r="O21" s="46">
        <f t="shared" si="7"/>
        <v>1371</v>
      </c>
      <c r="P21" s="40"/>
      <c r="Q21" s="62">
        <v>136.1</v>
      </c>
      <c r="R21" s="62">
        <v>72</v>
      </c>
      <c r="S21" s="62">
        <f t="shared" si="6"/>
        <v>1579.1</v>
      </c>
      <c r="T21" s="46"/>
      <c r="U21" s="26">
        <f>S21+T21</f>
        <v>1579.1</v>
      </c>
    </row>
    <row r="22" spans="1:21" s="16" customFormat="1" ht="35.25" customHeight="1">
      <c r="A22" s="33" t="s">
        <v>18</v>
      </c>
      <c r="B22" s="91" t="s">
        <v>23</v>
      </c>
      <c r="C22" s="92"/>
      <c r="D22" s="47">
        <v>3258</v>
      </c>
      <c r="E22" s="41">
        <v>297</v>
      </c>
      <c r="F22" s="47">
        <f t="shared" si="2"/>
        <v>3555</v>
      </c>
      <c r="G22" s="41"/>
      <c r="H22" s="47">
        <f t="shared" si="3"/>
        <v>3555</v>
      </c>
      <c r="I22" s="41"/>
      <c r="J22" s="47">
        <f t="shared" si="4"/>
        <v>3555</v>
      </c>
      <c r="K22" s="41"/>
      <c r="L22" s="63">
        <f t="shared" si="5"/>
        <v>3555</v>
      </c>
      <c r="M22" s="47"/>
      <c r="N22" s="47">
        <v>157</v>
      </c>
      <c r="O22" s="47">
        <f t="shared" si="7"/>
        <v>3712</v>
      </c>
      <c r="P22" s="41"/>
      <c r="Q22" s="47"/>
      <c r="R22" s="63"/>
      <c r="S22" s="63">
        <f t="shared" si="6"/>
        <v>3712</v>
      </c>
      <c r="T22" s="47"/>
      <c r="U22" s="31">
        <f t="shared" si="8"/>
        <v>3712</v>
      </c>
    </row>
    <row r="23" spans="1:21" s="16" customFormat="1" ht="56.25" customHeight="1">
      <c r="A23" s="24" t="s">
        <v>28</v>
      </c>
      <c r="B23" s="88" t="s">
        <v>29</v>
      </c>
      <c r="C23" s="89"/>
      <c r="D23" s="46">
        <v>583</v>
      </c>
      <c r="E23" s="40"/>
      <c r="F23" s="46">
        <f t="shared" si="2"/>
        <v>583</v>
      </c>
      <c r="G23" s="40"/>
      <c r="H23" s="46">
        <f t="shared" si="3"/>
        <v>583</v>
      </c>
      <c r="I23" s="40"/>
      <c r="J23" s="46">
        <f t="shared" si="4"/>
        <v>583</v>
      </c>
      <c r="K23" s="40"/>
      <c r="L23" s="62">
        <f t="shared" si="5"/>
        <v>583</v>
      </c>
      <c r="M23" s="46"/>
      <c r="N23" s="46"/>
      <c r="O23" s="46">
        <f t="shared" si="7"/>
        <v>583</v>
      </c>
      <c r="P23" s="40"/>
      <c r="Q23" s="46"/>
      <c r="R23" s="62"/>
      <c r="S23" s="62">
        <f t="shared" si="6"/>
        <v>583</v>
      </c>
      <c r="T23" s="46"/>
      <c r="U23" s="26">
        <f t="shared" si="8"/>
        <v>583</v>
      </c>
    </row>
    <row r="24" spans="1:21" s="16" customFormat="1" ht="39.75" customHeight="1">
      <c r="A24" s="33" t="s">
        <v>32</v>
      </c>
      <c r="B24" s="88" t="s">
        <v>30</v>
      </c>
      <c r="C24" s="89" t="s">
        <v>31</v>
      </c>
      <c r="D24" s="46">
        <v>4546</v>
      </c>
      <c r="E24" s="40"/>
      <c r="F24" s="46">
        <f t="shared" si="2"/>
        <v>4546</v>
      </c>
      <c r="G24" s="40"/>
      <c r="H24" s="46">
        <f t="shared" si="3"/>
        <v>4546</v>
      </c>
      <c r="I24" s="40"/>
      <c r="J24" s="46">
        <f t="shared" si="4"/>
        <v>4546</v>
      </c>
      <c r="K24" s="40"/>
      <c r="L24" s="62">
        <f t="shared" si="5"/>
        <v>4546</v>
      </c>
      <c r="M24" s="46"/>
      <c r="N24" s="46"/>
      <c r="O24" s="46">
        <f t="shared" si="7"/>
        <v>4546</v>
      </c>
      <c r="P24" s="40"/>
      <c r="Q24" s="46"/>
      <c r="R24" s="62"/>
      <c r="S24" s="62">
        <f t="shared" si="6"/>
        <v>4546</v>
      </c>
      <c r="T24" s="46"/>
      <c r="U24" s="26">
        <f t="shared" si="8"/>
        <v>4546</v>
      </c>
    </row>
    <row r="25" spans="1:21" s="16" customFormat="1" ht="38.25" customHeight="1">
      <c r="A25" s="33" t="s">
        <v>35</v>
      </c>
      <c r="B25" s="88" t="s">
        <v>33</v>
      </c>
      <c r="C25" s="89" t="s">
        <v>34</v>
      </c>
      <c r="D25" s="47">
        <v>34453</v>
      </c>
      <c r="E25" s="41"/>
      <c r="F25" s="47">
        <f t="shared" si="2"/>
        <v>34453</v>
      </c>
      <c r="G25" s="41"/>
      <c r="H25" s="47">
        <f t="shared" si="3"/>
        <v>34453</v>
      </c>
      <c r="I25" s="41"/>
      <c r="J25" s="47">
        <f t="shared" si="4"/>
        <v>34453</v>
      </c>
      <c r="K25" s="41"/>
      <c r="L25" s="63">
        <f t="shared" si="5"/>
        <v>34453</v>
      </c>
      <c r="M25" s="47"/>
      <c r="N25" s="47">
        <v>7855</v>
      </c>
      <c r="O25" s="47">
        <f t="shared" si="7"/>
        <v>42308</v>
      </c>
      <c r="P25" s="41"/>
      <c r="Q25" s="47"/>
      <c r="R25" s="63"/>
      <c r="S25" s="63">
        <f t="shared" si="6"/>
        <v>42308</v>
      </c>
      <c r="T25" s="47"/>
      <c r="U25" s="31">
        <f t="shared" si="8"/>
        <v>42308</v>
      </c>
    </row>
    <row r="26" spans="1:21" s="16" customFormat="1" ht="133.5" customHeight="1">
      <c r="A26" s="24" t="s">
        <v>36</v>
      </c>
      <c r="B26" s="88" t="s">
        <v>44</v>
      </c>
      <c r="C26" s="89"/>
      <c r="D26" s="40">
        <v>11614</v>
      </c>
      <c r="E26" s="40">
        <v>146</v>
      </c>
      <c r="F26" s="46">
        <f>D26+E26</f>
        <v>11760</v>
      </c>
      <c r="G26" s="40"/>
      <c r="H26" s="46">
        <f aca="true" t="shared" si="9" ref="H26:H41">F26+G26</f>
        <v>11760</v>
      </c>
      <c r="I26" s="40"/>
      <c r="J26" s="46">
        <f t="shared" si="4"/>
        <v>11760</v>
      </c>
      <c r="K26" s="40"/>
      <c r="L26" s="62">
        <f t="shared" si="5"/>
        <v>11760</v>
      </c>
      <c r="M26" s="46"/>
      <c r="N26" s="62"/>
      <c r="O26" s="46">
        <f t="shared" si="7"/>
        <v>11760</v>
      </c>
      <c r="P26" s="40"/>
      <c r="Q26" s="62"/>
      <c r="R26" s="62"/>
      <c r="S26" s="62">
        <f t="shared" si="6"/>
        <v>11760</v>
      </c>
      <c r="T26" s="46"/>
      <c r="U26" s="26">
        <f t="shared" si="8"/>
        <v>11760</v>
      </c>
    </row>
    <row r="27" spans="1:21" s="16" customFormat="1" ht="36.75" customHeight="1">
      <c r="A27" s="23" t="s">
        <v>41</v>
      </c>
      <c r="B27" s="97" t="s">
        <v>45</v>
      </c>
      <c r="C27" s="98"/>
      <c r="D27" s="39">
        <v>0</v>
      </c>
      <c r="E27" s="39">
        <v>81546</v>
      </c>
      <c r="F27" s="45">
        <f t="shared" si="2"/>
        <v>81546</v>
      </c>
      <c r="G27" s="39"/>
      <c r="H27" s="45">
        <f t="shared" si="9"/>
        <v>81546</v>
      </c>
      <c r="I27" s="39"/>
      <c r="J27" s="45">
        <f t="shared" si="4"/>
        <v>81546</v>
      </c>
      <c r="K27" s="39"/>
      <c r="L27" s="61">
        <f t="shared" si="5"/>
        <v>81546</v>
      </c>
      <c r="M27" s="45"/>
      <c r="N27" s="61"/>
      <c r="O27" s="45">
        <f t="shared" si="7"/>
        <v>81546</v>
      </c>
      <c r="P27" s="39"/>
      <c r="Q27" s="61"/>
      <c r="R27" s="61"/>
      <c r="S27" s="61">
        <f t="shared" si="6"/>
        <v>81546</v>
      </c>
      <c r="T27" s="61">
        <v>3051</v>
      </c>
      <c r="U27" s="34">
        <f t="shared" si="8"/>
        <v>84597</v>
      </c>
    </row>
    <row r="28" spans="1:21" s="16" customFormat="1" ht="39" customHeight="1">
      <c r="A28" s="58" t="s">
        <v>42</v>
      </c>
      <c r="B28" s="91" t="s">
        <v>47</v>
      </c>
      <c r="C28" s="92"/>
      <c r="D28" s="49">
        <v>0</v>
      </c>
      <c r="E28" s="49">
        <v>14557</v>
      </c>
      <c r="F28" s="53">
        <f t="shared" si="2"/>
        <v>14557</v>
      </c>
      <c r="G28" s="49"/>
      <c r="H28" s="53">
        <f t="shared" si="9"/>
        <v>14557</v>
      </c>
      <c r="I28" s="49"/>
      <c r="J28" s="53">
        <f t="shared" si="4"/>
        <v>14557</v>
      </c>
      <c r="K28" s="49"/>
      <c r="L28" s="64">
        <f t="shared" si="5"/>
        <v>14557</v>
      </c>
      <c r="M28" s="53"/>
      <c r="N28" s="64"/>
      <c r="O28" s="53">
        <f t="shared" si="7"/>
        <v>14557</v>
      </c>
      <c r="P28" s="49"/>
      <c r="Q28" s="64"/>
      <c r="R28" s="64"/>
      <c r="S28" s="64">
        <f t="shared" si="6"/>
        <v>14557</v>
      </c>
      <c r="T28" s="64">
        <v>1242.68</v>
      </c>
      <c r="U28" s="50">
        <f t="shared" si="8"/>
        <v>15799.68</v>
      </c>
    </row>
    <row r="29" spans="1:21" s="16" customFormat="1" ht="37.5" customHeight="1">
      <c r="A29" s="24" t="s">
        <v>43</v>
      </c>
      <c r="B29" s="88" t="s">
        <v>39</v>
      </c>
      <c r="C29" s="89"/>
      <c r="D29" s="40">
        <v>0</v>
      </c>
      <c r="E29" s="40">
        <f>39046+46075</f>
        <v>85121</v>
      </c>
      <c r="F29" s="46">
        <f t="shared" si="2"/>
        <v>85121</v>
      </c>
      <c r="G29" s="40"/>
      <c r="H29" s="46">
        <f t="shared" si="9"/>
        <v>85121</v>
      </c>
      <c r="I29" s="40"/>
      <c r="J29" s="46">
        <f t="shared" si="4"/>
        <v>85121</v>
      </c>
      <c r="K29" s="40">
        <v>45236</v>
      </c>
      <c r="L29" s="62">
        <f t="shared" si="5"/>
        <v>130357</v>
      </c>
      <c r="M29" s="72">
        <v>20723</v>
      </c>
      <c r="N29" s="73"/>
      <c r="O29" s="46">
        <f t="shared" si="7"/>
        <v>151080</v>
      </c>
      <c r="P29" s="74">
        <v>1151</v>
      </c>
      <c r="Q29" s="78">
        <v>40182</v>
      </c>
      <c r="R29" s="73"/>
      <c r="S29" s="62">
        <f t="shared" si="6"/>
        <v>192413</v>
      </c>
      <c r="T29" s="73">
        <f>40182-40182</f>
        <v>0</v>
      </c>
      <c r="U29" s="26">
        <f t="shared" si="8"/>
        <v>192413</v>
      </c>
    </row>
    <row r="30" spans="1:21" s="16" customFormat="1" ht="39" customHeight="1">
      <c r="A30" s="24" t="s">
        <v>46</v>
      </c>
      <c r="B30" s="88" t="s">
        <v>40</v>
      </c>
      <c r="C30" s="89"/>
      <c r="D30" s="40">
        <v>0</v>
      </c>
      <c r="E30" s="40">
        <v>50561</v>
      </c>
      <c r="F30" s="46">
        <f t="shared" si="2"/>
        <v>50561</v>
      </c>
      <c r="G30" s="40">
        <v>3000</v>
      </c>
      <c r="H30" s="46">
        <f t="shared" si="9"/>
        <v>53561</v>
      </c>
      <c r="I30" s="40">
        <v>31000</v>
      </c>
      <c r="J30" s="46">
        <f t="shared" si="4"/>
        <v>84561</v>
      </c>
      <c r="K30" s="40">
        <f>6000+52441.7</f>
        <v>58441.7</v>
      </c>
      <c r="L30" s="62">
        <f t="shared" si="5"/>
        <v>143002.7</v>
      </c>
      <c r="M30" s="72"/>
      <c r="N30" s="72">
        <v>-15312</v>
      </c>
      <c r="O30" s="46">
        <f t="shared" si="7"/>
        <v>127690.70000000001</v>
      </c>
      <c r="P30" s="74"/>
      <c r="Q30" s="72"/>
      <c r="R30" s="73"/>
      <c r="S30" s="62">
        <f t="shared" si="6"/>
        <v>127690.70000000001</v>
      </c>
      <c r="T30" s="72"/>
      <c r="U30" s="26">
        <f t="shared" si="8"/>
        <v>127690.70000000001</v>
      </c>
    </row>
    <row r="31" spans="1:21" s="16" customFormat="1" ht="39" customHeight="1">
      <c r="A31" s="24" t="s">
        <v>50</v>
      </c>
      <c r="B31" s="88" t="s">
        <v>75</v>
      </c>
      <c r="C31" s="89"/>
      <c r="D31" s="40"/>
      <c r="E31" s="40"/>
      <c r="F31" s="46"/>
      <c r="G31" s="40"/>
      <c r="H31" s="46"/>
      <c r="I31" s="40"/>
      <c r="J31" s="46"/>
      <c r="K31" s="40">
        <v>9000</v>
      </c>
      <c r="L31" s="62">
        <f t="shared" si="5"/>
        <v>9000</v>
      </c>
      <c r="M31" s="72"/>
      <c r="N31" s="73"/>
      <c r="O31" s="46">
        <f t="shared" si="7"/>
        <v>9000</v>
      </c>
      <c r="P31" s="74"/>
      <c r="Q31" s="73"/>
      <c r="R31" s="73"/>
      <c r="S31" s="62">
        <f t="shared" si="6"/>
        <v>9000</v>
      </c>
      <c r="T31" s="72"/>
      <c r="U31" s="26">
        <f t="shared" si="8"/>
        <v>9000</v>
      </c>
    </row>
    <row r="32" spans="1:21" s="16" customFormat="1" ht="39.75" customHeight="1">
      <c r="A32" s="24" t="s">
        <v>51</v>
      </c>
      <c r="B32" s="88" t="s">
        <v>49</v>
      </c>
      <c r="C32" s="89"/>
      <c r="D32" s="40"/>
      <c r="E32" s="40">
        <v>5027.3562</v>
      </c>
      <c r="F32" s="46">
        <f t="shared" si="2"/>
        <v>5027.3562</v>
      </c>
      <c r="G32" s="40"/>
      <c r="H32" s="46">
        <f t="shared" si="9"/>
        <v>5027.3562</v>
      </c>
      <c r="I32" s="40"/>
      <c r="J32" s="46">
        <f t="shared" si="4"/>
        <v>5027.3562</v>
      </c>
      <c r="K32" s="40"/>
      <c r="L32" s="62">
        <f t="shared" si="5"/>
        <v>5027.3562</v>
      </c>
      <c r="M32" s="46"/>
      <c r="N32" s="62"/>
      <c r="O32" s="46">
        <f t="shared" si="7"/>
        <v>5027.3562</v>
      </c>
      <c r="P32" s="40"/>
      <c r="Q32" s="62"/>
      <c r="R32" s="62"/>
      <c r="S32" s="62">
        <f t="shared" si="6"/>
        <v>5027.3562</v>
      </c>
      <c r="T32" s="46"/>
      <c r="U32" s="26">
        <f t="shared" si="8"/>
        <v>5027.3562</v>
      </c>
    </row>
    <row r="33" spans="1:21" s="16" customFormat="1" ht="20.25" customHeight="1">
      <c r="A33" s="24" t="s">
        <v>53</v>
      </c>
      <c r="B33" s="88" t="s">
        <v>52</v>
      </c>
      <c r="C33" s="89"/>
      <c r="D33" s="40"/>
      <c r="E33" s="40">
        <v>34930.8</v>
      </c>
      <c r="F33" s="46">
        <f t="shared" si="2"/>
        <v>34930.8</v>
      </c>
      <c r="G33" s="40"/>
      <c r="H33" s="46">
        <f t="shared" si="9"/>
        <v>34930.8</v>
      </c>
      <c r="I33" s="40"/>
      <c r="J33" s="46">
        <f t="shared" si="4"/>
        <v>34930.8</v>
      </c>
      <c r="K33" s="40"/>
      <c r="L33" s="62">
        <f t="shared" si="5"/>
        <v>34930.8</v>
      </c>
      <c r="M33" s="46"/>
      <c r="N33" s="62"/>
      <c r="O33" s="46">
        <f t="shared" si="7"/>
        <v>34930.8</v>
      </c>
      <c r="P33" s="40"/>
      <c r="Q33" s="62"/>
      <c r="R33" s="62"/>
      <c r="S33" s="62">
        <f t="shared" si="6"/>
        <v>34930.8</v>
      </c>
      <c r="T33" s="46"/>
      <c r="U33" s="26">
        <f t="shared" si="8"/>
        <v>34930.8</v>
      </c>
    </row>
    <row r="34" spans="1:21" s="16" customFormat="1" ht="20.25" customHeight="1">
      <c r="A34" s="24" t="s">
        <v>55</v>
      </c>
      <c r="B34" s="88" t="s">
        <v>56</v>
      </c>
      <c r="C34" s="89"/>
      <c r="D34" s="40"/>
      <c r="E34" s="40">
        <f>983.25994+958.76434+981.72543</f>
        <v>2923.74971</v>
      </c>
      <c r="F34" s="46">
        <f t="shared" si="2"/>
        <v>2923.74971</v>
      </c>
      <c r="G34" s="40"/>
      <c r="H34" s="46">
        <f t="shared" si="9"/>
        <v>2923.74971</v>
      </c>
      <c r="I34" s="40"/>
      <c r="J34" s="46">
        <f t="shared" si="4"/>
        <v>2923.74971</v>
      </c>
      <c r="K34" s="40"/>
      <c r="L34" s="62">
        <f t="shared" si="5"/>
        <v>2923.74971</v>
      </c>
      <c r="M34" s="46"/>
      <c r="N34" s="62"/>
      <c r="O34" s="46">
        <f t="shared" si="7"/>
        <v>2923.74971</v>
      </c>
      <c r="P34" s="40"/>
      <c r="Q34" s="62"/>
      <c r="R34" s="62"/>
      <c r="S34" s="62">
        <f t="shared" si="6"/>
        <v>2923.74971</v>
      </c>
      <c r="T34" s="46"/>
      <c r="U34" s="26">
        <f t="shared" si="8"/>
        <v>2923.74971</v>
      </c>
    </row>
    <row r="35" spans="1:21" s="16" customFormat="1" ht="23.25" customHeight="1">
      <c r="A35" s="24" t="s">
        <v>60</v>
      </c>
      <c r="B35" s="88" t="s">
        <v>59</v>
      </c>
      <c r="C35" s="89"/>
      <c r="D35" s="40"/>
      <c r="E35" s="40"/>
      <c r="F35" s="46"/>
      <c r="G35" s="40">
        <v>454.335</v>
      </c>
      <c r="H35" s="46">
        <f t="shared" si="9"/>
        <v>454.335</v>
      </c>
      <c r="I35" s="55"/>
      <c r="J35" s="46">
        <f t="shared" si="4"/>
        <v>454.335</v>
      </c>
      <c r="K35" s="55"/>
      <c r="L35" s="62">
        <f t="shared" si="5"/>
        <v>454.335</v>
      </c>
      <c r="M35" s="66"/>
      <c r="N35" s="71"/>
      <c r="O35" s="46">
        <f t="shared" si="7"/>
        <v>454.335</v>
      </c>
      <c r="P35" s="55"/>
      <c r="Q35" s="71"/>
      <c r="R35" s="71"/>
      <c r="S35" s="62">
        <f t="shared" si="6"/>
        <v>454.335</v>
      </c>
      <c r="T35" s="66"/>
      <c r="U35" s="26">
        <f t="shared" si="8"/>
        <v>454.335</v>
      </c>
    </row>
    <row r="36" spans="1:21" s="16" customFormat="1" ht="22.5" customHeight="1">
      <c r="A36" s="24" t="s">
        <v>62</v>
      </c>
      <c r="B36" s="88" t="s">
        <v>64</v>
      </c>
      <c r="C36" s="89"/>
      <c r="D36" s="40"/>
      <c r="E36" s="40"/>
      <c r="F36" s="46"/>
      <c r="G36" s="40">
        <v>1301.05602</v>
      </c>
      <c r="H36" s="46">
        <f t="shared" si="9"/>
        <v>1301.05602</v>
      </c>
      <c r="I36" s="40"/>
      <c r="J36" s="46">
        <f t="shared" si="4"/>
        <v>1301.05602</v>
      </c>
      <c r="K36" s="40"/>
      <c r="L36" s="62">
        <f t="shared" si="5"/>
        <v>1301.05602</v>
      </c>
      <c r="M36" s="46"/>
      <c r="N36" s="62"/>
      <c r="O36" s="46">
        <f t="shared" si="7"/>
        <v>1301.05602</v>
      </c>
      <c r="P36" s="40"/>
      <c r="Q36" s="62"/>
      <c r="R36" s="62"/>
      <c r="S36" s="62">
        <f t="shared" si="6"/>
        <v>1301.05602</v>
      </c>
      <c r="T36" s="46"/>
      <c r="U36" s="26">
        <f t="shared" si="8"/>
        <v>1301.05602</v>
      </c>
    </row>
    <row r="37" spans="1:21" s="16" customFormat="1" ht="21.75" customHeight="1">
      <c r="A37" s="24" t="s">
        <v>63</v>
      </c>
      <c r="B37" s="88" t="s">
        <v>61</v>
      </c>
      <c r="C37" s="89"/>
      <c r="D37" s="40"/>
      <c r="E37" s="40"/>
      <c r="F37" s="46"/>
      <c r="G37" s="40">
        <v>2529.135</v>
      </c>
      <c r="H37" s="46">
        <f t="shared" si="9"/>
        <v>2529.135</v>
      </c>
      <c r="I37" s="40"/>
      <c r="J37" s="46">
        <f t="shared" si="4"/>
        <v>2529.135</v>
      </c>
      <c r="K37" s="40"/>
      <c r="L37" s="62">
        <f t="shared" si="5"/>
        <v>2529.135</v>
      </c>
      <c r="M37" s="46"/>
      <c r="N37" s="62"/>
      <c r="O37" s="46">
        <f t="shared" si="7"/>
        <v>2529.135</v>
      </c>
      <c r="P37" s="40"/>
      <c r="Q37" s="62"/>
      <c r="R37" s="62"/>
      <c r="S37" s="62">
        <f t="shared" si="6"/>
        <v>2529.135</v>
      </c>
      <c r="T37" s="46"/>
      <c r="U37" s="26">
        <f t="shared" si="8"/>
        <v>2529.135</v>
      </c>
    </row>
    <row r="38" spans="1:21" s="16" customFormat="1" ht="39.75" customHeight="1">
      <c r="A38" s="24" t="s">
        <v>67</v>
      </c>
      <c r="B38" s="88" t="s">
        <v>66</v>
      </c>
      <c r="C38" s="89"/>
      <c r="D38" s="40"/>
      <c r="E38" s="40"/>
      <c r="F38" s="46"/>
      <c r="G38" s="40"/>
      <c r="H38" s="46"/>
      <c r="I38" s="40">
        <v>1600</v>
      </c>
      <c r="J38" s="46">
        <f t="shared" si="4"/>
        <v>1600</v>
      </c>
      <c r="K38" s="40"/>
      <c r="L38" s="62">
        <f t="shared" si="5"/>
        <v>1600</v>
      </c>
      <c r="M38" s="46"/>
      <c r="N38" s="62"/>
      <c r="O38" s="46">
        <f t="shared" si="7"/>
        <v>1600</v>
      </c>
      <c r="P38" s="40"/>
      <c r="Q38" s="62"/>
      <c r="R38" s="62"/>
      <c r="S38" s="62">
        <f t="shared" si="6"/>
        <v>1600</v>
      </c>
      <c r="T38" s="46"/>
      <c r="U38" s="26">
        <f t="shared" si="8"/>
        <v>1600</v>
      </c>
    </row>
    <row r="39" spans="1:21" s="16" customFormat="1" ht="37.5" customHeight="1" hidden="1">
      <c r="A39" s="24" t="s">
        <v>70</v>
      </c>
      <c r="B39" s="88" t="s">
        <v>74</v>
      </c>
      <c r="C39" s="89"/>
      <c r="D39" s="40"/>
      <c r="E39" s="40"/>
      <c r="F39" s="46"/>
      <c r="G39" s="40"/>
      <c r="H39" s="46"/>
      <c r="I39" s="40"/>
      <c r="J39" s="46"/>
      <c r="K39" s="40">
        <f>3150-3150</f>
        <v>0</v>
      </c>
      <c r="L39" s="62">
        <f t="shared" si="5"/>
        <v>0</v>
      </c>
      <c r="M39" s="67">
        <f>3150-3150</f>
        <v>0</v>
      </c>
      <c r="N39" s="70"/>
      <c r="O39" s="46">
        <f>L39+M39</f>
        <v>0</v>
      </c>
      <c r="P39" s="75">
        <f>3150-3150</f>
        <v>0</v>
      </c>
      <c r="Q39" s="70"/>
      <c r="R39" s="70"/>
      <c r="S39" s="62">
        <f t="shared" si="6"/>
        <v>0</v>
      </c>
      <c r="T39" s="67"/>
      <c r="U39" s="26">
        <f t="shared" si="8"/>
        <v>0</v>
      </c>
    </row>
    <row r="40" spans="1:21" s="16" customFormat="1" ht="54.75" customHeight="1" hidden="1">
      <c r="A40" s="24"/>
      <c r="B40" s="88" t="s">
        <v>73</v>
      </c>
      <c r="C40" s="89"/>
      <c r="D40" s="40"/>
      <c r="E40" s="40"/>
      <c r="F40" s="46"/>
      <c r="G40" s="40"/>
      <c r="H40" s="46"/>
      <c r="I40" s="40"/>
      <c r="J40" s="46"/>
      <c r="K40" s="40">
        <f>141801.2-141801.2</f>
        <v>0</v>
      </c>
      <c r="L40" s="62">
        <f t="shared" si="5"/>
        <v>0</v>
      </c>
      <c r="M40" s="46">
        <v>158592.3</v>
      </c>
      <c r="N40" s="62"/>
      <c r="O40" s="46">
        <f>L40+M40+N40</f>
        <v>158592.3</v>
      </c>
      <c r="P40" s="40"/>
      <c r="Q40" s="62"/>
      <c r="R40" s="62"/>
      <c r="S40" s="62">
        <f t="shared" si="6"/>
        <v>158592.3</v>
      </c>
      <c r="T40" s="46">
        <v>-158592.3</v>
      </c>
      <c r="U40" s="80">
        <f t="shared" si="8"/>
        <v>0</v>
      </c>
    </row>
    <row r="41" spans="1:21" s="16" customFormat="1" ht="21.75" customHeight="1">
      <c r="A41" s="24" t="s">
        <v>70</v>
      </c>
      <c r="B41" s="88" t="s">
        <v>54</v>
      </c>
      <c r="C41" s="89"/>
      <c r="D41" s="40"/>
      <c r="E41" s="40">
        <v>973.586</v>
      </c>
      <c r="F41" s="46">
        <f t="shared" si="2"/>
        <v>973.586</v>
      </c>
      <c r="G41" s="40"/>
      <c r="H41" s="46">
        <f t="shared" si="9"/>
        <v>973.586</v>
      </c>
      <c r="I41" s="40"/>
      <c r="J41" s="46">
        <f t="shared" si="4"/>
        <v>973.586</v>
      </c>
      <c r="K41" s="40"/>
      <c r="L41" s="62">
        <f t="shared" si="5"/>
        <v>973.586</v>
      </c>
      <c r="M41" s="46"/>
      <c r="N41" s="62"/>
      <c r="O41" s="46">
        <f>L41+M41+N41</f>
        <v>973.586</v>
      </c>
      <c r="P41" s="40"/>
      <c r="Q41" s="62"/>
      <c r="R41" s="62"/>
      <c r="S41" s="62">
        <f t="shared" si="6"/>
        <v>973.586</v>
      </c>
      <c r="T41" s="46"/>
      <c r="U41" s="26">
        <f t="shared" si="8"/>
        <v>973.586</v>
      </c>
    </row>
    <row r="42" spans="1:21" s="16" customFormat="1" ht="36.75" customHeight="1">
      <c r="A42" s="24" t="s">
        <v>72</v>
      </c>
      <c r="B42" s="88" t="s">
        <v>71</v>
      </c>
      <c r="C42" s="89"/>
      <c r="D42" s="40"/>
      <c r="E42" s="40"/>
      <c r="F42" s="46"/>
      <c r="G42" s="40"/>
      <c r="H42" s="46"/>
      <c r="I42" s="40"/>
      <c r="J42" s="46">
        <v>0</v>
      </c>
      <c r="K42" s="40">
        <v>266.8</v>
      </c>
      <c r="L42" s="62">
        <f t="shared" si="5"/>
        <v>266.8</v>
      </c>
      <c r="M42" s="46"/>
      <c r="N42" s="62"/>
      <c r="O42" s="46">
        <f>L42+M42+N42</f>
        <v>266.8</v>
      </c>
      <c r="P42" s="40"/>
      <c r="Q42" s="62"/>
      <c r="R42" s="62"/>
      <c r="S42" s="62">
        <f t="shared" si="6"/>
        <v>266.8</v>
      </c>
      <c r="T42" s="46"/>
      <c r="U42" s="26">
        <f t="shared" si="8"/>
        <v>266.8</v>
      </c>
    </row>
    <row r="43" spans="1:21" s="16" customFormat="1" ht="62.25" customHeight="1" thickBot="1">
      <c r="A43" s="24" t="s">
        <v>78</v>
      </c>
      <c r="B43" s="81" t="s">
        <v>89</v>
      </c>
      <c r="C43" s="82"/>
      <c r="D43" s="49"/>
      <c r="E43" s="49"/>
      <c r="F43" s="53"/>
      <c r="G43" s="49"/>
      <c r="H43" s="53"/>
      <c r="I43" s="49"/>
      <c r="J43" s="53"/>
      <c r="K43" s="49"/>
      <c r="L43" s="64"/>
      <c r="M43" s="53"/>
      <c r="N43" s="64"/>
      <c r="O43" s="53"/>
      <c r="P43" s="49"/>
      <c r="Q43" s="64"/>
      <c r="R43" s="64"/>
      <c r="S43" s="62">
        <f t="shared" si="6"/>
        <v>0</v>
      </c>
      <c r="T43" s="53">
        <v>158592.3</v>
      </c>
      <c r="U43" s="26">
        <f t="shared" si="8"/>
        <v>158592.3</v>
      </c>
    </row>
    <row r="44" spans="1:21" s="17" customFormat="1" ht="22.5" customHeight="1" thickBot="1">
      <c r="A44" s="85" t="s">
        <v>9</v>
      </c>
      <c r="B44" s="86"/>
      <c r="C44" s="87"/>
      <c r="D44" s="48">
        <f aca="true" t="shared" si="10" ref="D44:I44">SUM(D12:D41)-D13</f>
        <v>2211674</v>
      </c>
      <c r="E44" s="42">
        <f t="shared" si="10"/>
        <v>387843.49191</v>
      </c>
      <c r="F44" s="48">
        <f t="shared" si="10"/>
        <v>2599517.49191</v>
      </c>
      <c r="G44" s="42">
        <f t="shared" si="10"/>
        <v>7284.52602</v>
      </c>
      <c r="H44" s="48">
        <f t="shared" si="10"/>
        <v>2606802.0179299996</v>
      </c>
      <c r="I44" s="42">
        <f t="shared" si="10"/>
        <v>32600</v>
      </c>
      <c r="J44" s="48">
        <f aca="true" t="shared" si="11" ref="J44:O44">SUM(J12:J42)-J13</f>
        <v>2639402.0179299996</v>
      </c>
      <c r="K44" s="42">
        <f t="shared" si="11"/>
        <v>169755.5</v>
      </c>
      <c r="L44" s="65">
        <f t="shared" si="11"/>
        <v>2809157.5179299996</v>
      </c>
      <c r="M44" s="48">
        <f t="shared" si="11"/>
        <v>249756.3</v>
      </c>
      <c r="N44" s="48">
        <f t="shared" si="11"/>
        <v>-7297</v>
      </c>
      <c r="O44" s="48">
        <f t="shared" si="11"/>
        <v>3051616.8179299994</v>
      </c>
      <c r="P44" s="42">
        <f>SUM(P12:P42)-P13</f>
        <v>1151</v>
      </c>
      <c r="Q44" s="48">
        <f>SUM(Q12:Q42)-Q13</f>
        <v>40318.1</v>
      </c>
      <c r="R44" s="48">
        <f>SUM(R12:R42)-R13</f>
        <v>93170</v>
      </c>
      <c r="S44" s="65">
        <f>SUM(S12:S43)-S13</f>
        <v>3186255.9179299995</v>
      </c>
      <c r="T44" s="48">
        <f>SUM(T12:T43)-T13</f>
        <v>113823.68</v>
      </c>
      <c r="U44" s="27">
        <f>SUM(U12:U43)-U13</f>
        <v>3300079.5979299997</v>
      </c>
    </row>
    <row r="45" spans="1:3" s="2" customFormat="1" ht="15.75" customHeight="1">
      <c r="A45" s="8"/>
      <c r="B45" s="18"/>
      <c r="C45" s="18"/>
    </row>
    <row r="46" spans="1:3" s="2" customFormat="1" ht="15.75">
      <c r="A46" s="8"/>
      <c r="B46" s="9"/>
      <c r="C46" s="9"/>
    </row>
    <row r="47" spans="1:3" s="2" customFormat="1" ht="15.75">
      <c r="A47" s="8"/>
      <c r="B47" s="9"/>
      <c r="C47" s="9"/>
    </row>
    <row r="48" spans="1:3" s="2" customFormat="1" ht="15.75">
      <c r="A48" s="8"/>
      <c r="B48" s="9"/>
      <c r="C48" s="9"/>
    </row>
    <row r="49" spans="1:3" s="2" customFormat="1" ht="15.75">
      <c r="A49" s="8"/>
      <c r="B49" s="9"/>
      <c r="C49" s="9"/>
    </row>
    <row r="50" spans="1:3" s="2" customFormat="1" ht="15.75">
      <c r="A50" s="8"/>
      <c r="B50" s="9"/>
      <c r="C50" s="9"/>
    </row>
    <row r="51" spans="2:3" s="2" customFormat="1" ht="15.75">
      <c r="B51" s="3"/>
      <c r="C51" s="3"/>
    </row>
    <row r="52" spans="2:3" s="4" customFormat="1" ht="15.75">
      <c r="B52" s="3"/>
      <c r="C52" s="3"/>
    </row>
    <row r="53" spans="2:3" s="1" customFormat="1" ht="18.75" customHeight="1">
      <c r="B53" s="5"/>
      <c r="C53" s="5"/>
    </row>
    <row r="54" spans="2:3" s="1" customFormat="1" ht="15.75">
      <c r="B54" s="6"/>
      <c r="C54" s="6"/>
    </row>
    <row r="55" spans="2:3" s="1" customFormat="1" ht="15.75">
      <c r="B55" s="6"/>
      <c r="C55" s="6"/>
    </row>
    <row r="56" spans="2:3" s="1" customFormat="1" ht="15.75">
      <c r="B56" s="6"/>
      <c r="C56" s="6"/>
    </row>
    <row r="57" spans="2:3" s="1" customFormat="1" ht="15.75">
      <c r="B57" s="6"/>
      <c r="C57" s="6"/>
    </row>
    <row r="59" spans="2:3" s="1" customFormat="1" ht="15.75">
      <c r="B59" s="6"/>
      <c r="C59" s="6"/>
    </row>
    <row r="60" spans="2:3" s="1" customFormat="1" ht="15.75">
      <c r="B60" s="6"/>
      <c r="C60" s="6"/>
    </row>
    <row r="78" spans="2:3" ht="15.75">
      <c r="B78" s="6"/>
      <c r="C78" s="6"/>
    </row>
    <row r="79" spans="2:3" ht="15.75">
      <c r="B79" s="6"/>
      <c r="C79" s="6"/>
    </row>
  </sheetData>
  <sheetProtection/>
  <mergeCells count="37">
    <mergeCell ref="B10:C10"/>
    <mergeCell ref="B42:C42"/>
    <mergeCell ref="B41:C41"/>
    <mergeCell ref="B38:C38"/>
    <mergeCell ref="B40:C40"/>
    <mergeCell ref="B15:C15"/>
    <mergeCell ref="B11:C11"/>
    <mergeCell ref="B27:C27"/>
    <mergeCell ref="B28:C28"/>
    <mergeCell ref="B13:C13"/>
    <mergeCell ref="B14:C14"/>
    <mergeCell ref="B19:C19"/>
    <mergeCell ref="B36:C36"/>
    <mergeCell ref="B12:C12"/>
    <mergeCell ref="B21:C21"/>
    <mergeCell ref="B22:C22"/>
    <mergeCell ref="B20:C20"/>
    <mergeCell ref="B39:C39"/>
    <mergeCell ref="B35:C35"/>
    <mergeCell ref="B34:C34"/>
    <mergeCell ref="B30:C30"/>
    <mergeCell ref="B33:C33"/>
    <mergeCell ref="B18:C18"/>
    <mergeCell ref="B32:C32"/>
    <mergeCell ref="B31:C31"/>
    <mergeCell ref="B25:C25"/>
    <mergeCell ref="B26:C26"/>
    <mergeCell ref="B43:C43"/>
    <mergeCell ref="A7:U7"/>
    <mergeCell ref="C3:U3"/>
    <mergeCell ref="A44:C44"/>
    <mergeCell ref="B16:C16"/>
    <mergeCell ref="B17:C17"/>
    <mergeCell ref="B23:C23"/>
    <mergeCell ref="B24:C24"/>
    <mergeCell ref="B37:C37"/>
    <mergeCell ref="B29:C29"/>
  </mergeCells>
  <printOptions/>
  <pageMargins left="1.0236220472440944" right="0.4724409448818898" top="0.7874015748031497" bottom="0.7874015748031497" header="0" footer="0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Пустохина Александра</cp:lastModifiedBy>
  <cp:lastPrinted>2018-12-19T09:15:32Z</cp:lastPrinted>
  <dcterms:created xsi:type="dcterms:W3CDTF">2002-02-20T13:27:15Z</dcterms:created>
  <dcterms:modified xsi:type="dcterms:W3CDTF">2018-12-19T09:15:52Z</dcterms:modified>
  <cp:category/>
  <cp:version/>
  <cp:contentType/>
  <cp:contentStatus/>
</cp:coreProperties>
</file>