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180" windowHeight="11505" activeTab="0"/>
  </bookViews>
  <sheets>
    <sheet name="лист" sheetId="1" r:id="rId1"/>
  </sheets>
  <externalReferences>
    <externalReference r:id="rId4"/>
  </externalReferences>
  <definedNames>
    <definedName name="_xlnm.Print_Titles" localSheetId="0">'лист'!$9:$11</definedName>
    <definedName name="_xlnm.Print_Area" localSheetId="0">'лист'!$A$1:$AE$36</definedName>
  </definedNames>
  <calcPr fullCalcOnLoad="1"/>
</workbook>
</file>

<file path=xl/sharedStrings.xml><?xml version="1.0" encoding="utf-8"?>
<sst xmlns="http://schemas.openxmlformats.org/spreadsheetml/2006/main" count="85" uniqueCount="70">
  <si>
    <t>Код бюджетной классификации</t>
  </si>
  <si>
    <t>Наименование</t>
  </si>
  <si>
    <t>2024 год</t>
  </si>
  <si>
    <t>2025 год</t>
  </si>
  <si>
    <t>2026 год</t>
  </si>
  <si>
    <t>1 00 00000 00 0000 000</t>
  </si>
  <si>
    <t>НАЛОГОВЫЕ И НЕНАЛОГОВЫЕ ДОХОДЫ</t>
  </si>
  <si>
    <t>1 01 00000 00 0000 000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</si>
  <si>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</si>
  <si>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</si>
  <si>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</si>
  <si>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</si>
  <si>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</si>
  <si>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</si>
  <si>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</si>
  <si>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</si>
  <si>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</si>
  <si>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</si>
  <si>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1 05 03000 01 0000 110
</t>
  </si>
  <si>
    <t xml:space="preserve">Единый сельскохозяйственный налог
</t>
  </si>
  <si>
    <t xml:space="preserve">1 05 04000 02 0000 110
</t>
  </si>
  <si>
    <t>1 06 00000 00 0000 000</t>
  </si>
  <si>
    <t>НАЛОГИ НА ИМУЩЕСТВО</t>
  </si>
  <si>
    <t xml:space="preserve">1 06 01000 00 0000 110
</t>
  </si>
  <si>
    <t xml:space="preserve">Налог на имущество физических лиц
</t>
  </si>
  <si>
    <t xml:space="preserve">1 06 06000 00 0000 110
</t>
  </si>
  <si>
    <t xml:space="preserve">Земельный налог
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</si>
  <si>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</si>
  <si>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</si>
  <si>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</si>
  <si>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</si>
  <si>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</si>
  <si>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</si>
  <si>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</si>
  <si>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</si>
  <si>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</si>
  <si>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</si>
  <si>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</si>
  <si>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</si>
  <si>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</si>
  <si>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</si>
  <si>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</si>
  <si>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</si>
  <si>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</si>
  <si>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</si>
  <si>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</si>
  <si>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</si>
  <si>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</si>
  <si>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</si>
  <si>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</si>
  <si>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</si>
  <si>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ДОХОДОВ</t>
  </si>
  <si>
    <t xml:space="preserve">НАЛОГИ НА ПРИБЫЛЬ, ДОХОДЫ </t>
  </si>
  <si>
    <t>Налог, взимаемый в связи с применением патентной системы налогообложения</t>
  </si>
  <si>
    <t>(тыс. руб.)</t>
  </si>
  <si>
    <t xml:space="preserve">                                                                                                                                                                                                к Решению Петрозаводского городского Совета</t>
  </si>
  <si>
    <t>Принято в 1 чтении</t>
  </si>
  <si>
    <t>Поправка ГПГО</t>
  </si>
  <si>
    <t>Сумма</t>
  </si>
  <si>
    <t>Приложение № 2</t>
  </si>
  <si>
    <t xml:space="preserve">      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</si>
  <si>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     Приложение № 2</t>
  </si>
  <si>
    <t>Изменения</t>
  </si>
  <si>
    <t>Утверждено Решением ПГС от 16.02.2024 №29/25-377</t>
  </si>
  <si>
    <t>Включено в проект решения на сессию ПГС 20.03.2024</t>
  </si>
  <si>
    <t>Включено в проект решения на сессию ПГС 20.03.2024 с учетом поправки</t>
  </si>
  <si>
    <t>Поправка</t>
  </si>
  <si>
    <t xml:space="preserve">              Прогнозируемый объем доходов бюджета Петрозаводского городского округа на 2024 год и на плановый период 2025 и 2026 годов </t>
  </si>
  <si>
    <t xml:space="preserve"> Приложение № 2</t>
  </si>
  <si>
    <t>от 20 марта 2024 г. № 29/26-381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</si>
</sst>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00"/>
    <numFmt numFmtId="183" formatCode="#,##0.0000"/>
    <numFmt numFmtId="184" formatCode="#,##0.000"/>
    <numFmt numFmtId="185" formatCode="#,##0.0"/>
    <numFmt numFmtId="186" formatCode="#,##0.000000"/>
    <numFmt numFmtId="187" formatCode="#,##0.0000000"/>
  </numFmts>
  <fonts count="44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182" fontId="2" fillId="0" borderId="0" xfId="0" applyNumberFormat="1" applyFont="1" applyFill="1" applyAlignment="1">
      <alignment vertical="top" wrapText="1"/>
    </xf>
    <xf numFmtId="182" fontId="3" fillId="0" borderId="14" xfId="0" applyNumberFormat="1" applyFont="1" applyFill="1" applyBorder="1" applyAlignment="1">
      <alignment horizontal="center" vertical="top" wrapText="1"/>
    </xf>
    <xf numFmtId="182" fontId="2" fillId="0" borderId="14" xfId="0" applyNumberFormat="1" applyFont="1" applyFill="1" applyBorder="1" applyAlignment="1">
      <alignment horizontal="center" vertical="top" wrapText="1"/>
    </xf>
    <xf numFmtId="182" fontId="3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186" fontId="2" fillId="0" borderId="0" xfId="0" applyNumberFormat="1" applyFont="1" applyFill="1" applyBorder="1" applyAlignment="1">
      <alignment vertical="top" wrapText="1"/>
    </xf>
    <xf numFmtId="185" fontId="3" fillId="0" borderId="14" xfId="0" applyNumberFormat="1" applyFont="1" applyFill="1" applyBorder="1" applyAlignment="1">
      <alignment horizontal="center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185" fontId="2" fillId="0" borderId="14" xfId="0" applyNumberFormat="1" applyFont="1" applyFill="1" applyBorder="1" applyAlignment="1">
      <alignment horizontal="center" vertical="top" wrapText="1"/>
    </xf>
    <xf numFmtId="185" fontId="2" fillId="0" borderId="11" xfId="0" applyNumberFormat="1" applyFont="1" applyFill="1" applyBorder="1" applyAlignment="1">
      <alignment horizontal="center" vertical="top" wrapText="1"/>
    </xf>
    <xf numFmtId="185" fontId="3" fillId="0" borderId="15" xfId="0" applyNumberFormat="1" applyFont="1" applyFill="1" applyBorder="1" applyAlignment="1">
      <alignment horizontal="center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185" fontId="3" fillId="0" borderId="17" xfId="0" applyNumberFormat="1" applyFont="1" applyFill="1" applyBorder="1" applyAlignment="1">
      <alignment horizontal="center" vertical="top" wrapText="1"/>
    </xf>
    <xf numFmtId="185" fontId="2" fillId="0" borderId="17" xfId="0" applyNumberFormat="1" applyFont="1" applyFill="1" applyBorder="1" applyAlignment="1">
      <alignment horizontal="center" vertical="top" wrapText="1"/>
    </xf>
    <xf numFmtId="185" fontId="3" fillId="0" borderId="18" xfId="0" applyNumberFormat="1" applyFont="1" applyFill="1" applyBorder="1" applyAlignment="1">
      <alignment horizontal="center" vertical="top" wrapText="1"/>
    </xf>
    <xf numFmtId="187" fontId="2" fillId="0" borderId="0" xfId="0" applyNumberFormat="1" applyFont="1" applyFill="1" applyBorder="1" applyAlignment="1">
      <alignment vertical="top" wrapText="1"/>
    </xf>
    <xf numFmtId="182" fontId="3" fillId="0" borderId="19" xfId="0" applyNumberFormat="1" applyFont="1" applyFill="1" applyBorder="1" applyAlignment="1">
      <alignment horizontal="center" vertical="top" wrapText="1"/>
    </xf>
    <xf numFmtId="182" fontId="2" fillId="0" borderId="19" xfId="0" applyNumberFormat="1" applyFont="1" applyFill="1" applyBorder="1" applyAlignment="1">
      <alignment horizontal="center" vertical="top" wrapText="1"/>
    </xf>
    <xf numFmtId="182" fontId="3" fillId="0" borderId="20" xfId="0" applyNumberFormat="1" applyFont="1" applyFill="1" applyBorder="1" applyAlignment="1">
      <alignment horizontal="center" vertical="top" wrapText="1"/>
    </xf>
    <xf numFmtId="185" fontId="3" fillId="0" borderId="19" xfId="0" applyNumberFormat="1" applyFont="1" applyFill="1" applyBorder="1" applyAlignment="1">
      <alignment horizontal="center" vertical="top" wrapText="1"/>
    </xf>
    <xf numFmtId="185" fontId="2" fillId="0" borderId="19" xfId="0" applyNumberFormat="1" applyFont="1" applyFill="1" applyBorder="1" applyAlignment="1">
      <alignment horizontal="center" vertical="top" wrapText="1"/>
    </xf>
    <xf numFmtId="185" fontId="3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2\adm\&#1050;&#1086;&#1084;&#1080;&#1090;&#1077;&#1090;%20&#1092;&#1080;&#1085;&#1072;&#1085;&#1089;&#1086;&#1074;\&#1060;&#1059;\&#1060;&#1080;&#1085;&#1072;&#1085;&#1089;&#1086;&#1074;&#1086;&#1077;%20&#1091;&#1087;&#1088;&#1072;&#1074;&#1083;&#1077;&#1085;&#1080;&#1077;\INFORM\&#1041;&#1070;&#1044;&#1046;&#1045;&#1058;%20&#1075;&#1086;&#1088;&#1086;&#1076;&#1072;%20&#1055;&#1077;&#1090;&#1088;&#1086;&#1079;&#1072;&#1074;&#1086;&#1076;&#1089;&#1082;&#1072;\&#1041;&#1070;&#1044;&#1046;&#1045;&#1058;%202024-2026\&#1056;&#1040;&#1047;&#1056;&#1040;&#1041;&#1054;&#1058;&#1054;&#1063;&#1053;&#1067;&#1045;%20&#1058;&#1040;&#1041;&#1051;&#1048;&#1062;&#1067;\&#1057;&#1055;&#1056;&#1040;&#1042;&#1050;&#1040;%20&#1055;&#1054;%20&#1054;&#1041;&#1065;&#1048;&#1052;%20&#1055;&#1040;&#1056;&#1040;&#1052;&#1045;&#1058;&#1056;&#1040;&#1052;\&#1054;&#1089;&#1085;&#1086;&#1074;&#1085;&#1099;&#1077;%20&#1087;&#1072;&#1088;&#1072;&#1084;&#1077;&#1090;&#1088;&#1099;%20&#1053;.&#1057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01.10.2022"/>
      <sheetName val="2024-2026 "/>
      <sheetName val="2024-2026  (2)"/>
      <sheetName val="2024-2026  (3)"/>
      <sheetName val="2024-2026  (после обсуждения)"/>
      <sheetName val="2024-2026  (в МФ РК + МБТ)"/>
      <sheetName val="2024-2026  (в МФ РК + МБТ) (2)"/>
      <sheetName val="2024-2026  (МБТ под ЗРК)"/>
      <sheetName val="2024-2026 (1 чтение) "/>
      <sheetName val="01.10.2022 (3)"/>
      <sheetName val="2024-2026 (утверждено)"/>
      <sheetName val="Лист2"/>
    </sheetNames>
    <sheetDataSet>
      <sheetData sheetId="11">
        <row r="9">
          <cell r="AD9">
            <v>9085655.9222</v>
          </cell>
          <cell r="AS9">
            <v>7475650.135</v>
          </cell>
          <cell r="BB9">
            <v>6824843.38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view="pageBreakPreview" zoomScale="70" zoomScaleNormal="60" zoomScaleSheetLayoutView="70" zoomScalePageLayoutView="70" workbookViewId="0" topLeftCell="A1">
      <selection activeCell="G3" sqref="G3:AC3"/>
    </sheetView>
  </sheetViews>
  <sheetFormatPr defaultColWidth="9.00390625" defaultRowHeight="12.75"/>
  <cols>
    <col min="1" max="1" width="30.75390625" style="2" customWidth="1"/>
    <col min="2" max="2" width="81.75390625" style="2" customWidth="1"/>
    <col min="3" max="3" width="21.25390625" style="2" hidden="1" customWidth="1"/>
    <col min="4" max="4" width="21.00390625" style="2" hidden="1" customWidth="1"/>
    <col min="5" max="5" width="24.00390625" style="2" hidden="1" customWidth="1"/>
    <col min="6" max="10" width="22.125" style="2" hidden="1" customWidth="1"/>
    <col min="11" max="11" width="18.375" style="2" hidden="1" customWidth="1"/>
    <col min="12" max="14" width="17.75390625" style="2" hidden="1" customWidth="1"/>
    <col min="15" max="15" width="25.25390625" style="2" customWidth="1"/>
    <col min="16" max="16" width="21.125" style="2" hidden="1" customWidth="1"/>
    <col min="17" max="17" width="21.00390625" style="2" hidden="1" customWidth="1"/>
    <col min="18" max="18" width="24.00390625" style="2" hidden="1" customWidth="1"/>
    <col min="19" max="19" width="22.125" style="2" hidden="1" customWidth="1"/>
    <col min="20" max="20" width="21.75390625" style="2" hidden="1" customWidth="1"/>
    <col min="21" max="21" width="10.00390625" style="2" hidden="1" customWidth="1"/>
    <col min="22" max="22" width="18.25390625" style="2" hidden="1" customWidth="1"/>
    <col min="23" max="23" width="16.625" style="2" hidden="1" customWidth="1"/>
    <col min="24" max="24" width="22.875" style="2" customWidth="1"/>
    <col min="25" max="25" width="20.25390625" style="2" hidden="1" customWidth="1"/>
    <col min="26" max="26" width="21.00390625" style="2" hidden="1" customWidth="1"/>
    <col min="27" max="27" width="25.125" style="2" hidden="1" customWidth="1"/>
    <col min="28" max="28" width="20.125" style="2" hidden="1" customWidth="1"/>
    <col min="29" max="29" width="18.125" style="2" hidden="1" customWidth="1"/>
    <col min="30" max="30" width="17.25390625" style="2" hidden="1" customWidth="1"/>
    <col min="31" max="31" width="22.125" style="2" customWidth="1"/>
    <col min="32" max="16384" width="9.125" style="2" customWidth="1"/>
  </cols>
  <sheetData>
    <row r="1" spans="1:29" ht="24.75" customHeight="1">
      <c r="A1" s="1"/>
      <c r="B1" s="1"/>
      <c r="C1" s="1"/>
      <c r="D1" s="1"/>
      <c r="E1" s="1"/>
      <c r="F1" s="1"/>
      <c r="G1" s="55" t="s">
        <v>60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1" ht="27.75" customHeight="1">
      <c r="A2" s="1"/>
      <c r="B2" s="1"/>
      <c r="C2" s="1"/>
      <c r="D2" s="1"/>
      <c r="E2" s="1"/>
      <c r="F2" s="1"/>
      <c r="G2" s="55" t="s">
        <v>55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29" ht="31.5" customHeight="1">
      <c r="A3" s="1"/>
      <c r="B3" s="1"/>
      <c r="C3" s="1"/>
      <c r="D3" s="1"/>
      <c r="E3" s="1"/>
      <c r="F3" s="1"/>
      <c r="G3" s="55" t="s">
        <v>69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7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3" ht="27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8" t="s">
        <v>61</v>
      </c>
      <c r="L5" s="1"/>
      <c r="M5" s="28" t="s">
        <v>61</v>
      </c>
      <c r="N5" s="1"/>
      <c r="O5" s="28" t="s">
        <v>68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27" ht="27" customHeight="1">
      <c r="A6" s="1"/>
      <c r="B6" s="1"/>
      <c r="C6" s="1"/>
      <c r="D6" s="1"/>
      <c r="E6" s="1"/>
      <c r="F6" s="1"/>
      <c r="G6" s="1" t="s">
        <v>59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1" ht="33.75" customHeight="1">
      <c r="A7" s="54" t="s">
        <v>67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ht="30" customHeight="1" thickBot="1">
      <c r="A8" s="20"/>
      <c r="B8" s="20"/>
      <c r="C8" s="18"/>
      <c r="D8" s="18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8"/>
      <c r="Q8" s="18"/>
      <c r="R8" s="32"/>
      <c r="S8" s="32"/>
      <c r="T8" s="32"/>
      <c r="U8" s="32"/>
      <c r="V8" s="32"/>
      <c r="W8" s="32"/>
      <c r="X8" s="32"/>
      <c r="Y8" s="18"/>
      <c r="Z8" s="21"/>
      <c r="AC8" s="19"/>
      <c r="AE8" s="19" t="s">
        <v>54</v>
      </c>
    </row>
    <row r="9" spans="1:31" ht="45.75" customHeight="1">
      <c r="A9" s="56" t="s">
        <v>0</v>
      </c>
      <c r="B9" s="58" t="s">
        <v>1</v>
      </c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0" t="s">
        <v>3</v>
      </c>
      <c r="Q9" s="51"/>
      <c r="R9" s="51"/>
      <c r="S9" s="51"/>
      <c r="T9" s="51"/>
      <c r="U9" s="51"/>
      <c r="V9" s="51"/>
      <c r="W9" s="51"/>
      <c r="X9" s="52"/>
      <c r="Y9" s="50" t="s">
        <v>4</v>
      </c>
      <c r="Z9" s="51"/>
      <c r="AA9" s="51"/>
      <c r="AB9" s="51"/>
      <c r="AC9" s="51"/>
      <c r="AD9" s="51"/>
      <c r="AE9" s="53"/>
    </row>
    <row r="10" spans="1:31" s="42" customFormat="1" ht="79.5" customHeight="1" hidden="1">
      <c r="A10" s="57"/>
      <c r="B10" s="59"/>
      <c r="C10" s="39"/>
      <c r="D10" s="40"/>
      <c r="E10" s="40" t="s">
        <v>56</v>
      </c>
      <c r="F10" s="40" t="s">
        <v>57</v>
      </c>
      <c r="G10" s="40" t="s">
        <v>58</v>
      </c>
      <c r="H10" s="40" t="s">
        <v>57</v>
      </c>
      <c r="I10" s="40" t="s">
        <v>58</v>
      </c>
      <c r="J10" s="40"/>
      <c r="K10" s="41" t="s">
        <v>63</v>
      </c>
      <c r="L10" s="40" t="s">
        <v>62</v>
      </c>
      <c r="M10" s="41" t="s">
        <v>64</v>
      </c>
      <c r="N10" s="40" t="s">
        <v>66</v>
      </c>
      <c r="O10" s="41" t="s">
        <v>65</v>
      </c>
      <c r="P10" s="40"/>
      <c r="Q10" s="40"/>
      <c r="R10" s="40" t="s">
        <v>56</v>
      </c>
      <c r="S10" s="40" t="s">
        <v>57</v>
      </c>
      <c r="T10" s="40" t="s">
        <v>58</v>
      </c>
      <c r="U10" s="40" t="s">
        <v>57</v>
      </c>
      <c r="V10" s="41" t="s">
        <v>63</v>
      </c>
      <c r="W10" s="40" t="s">
        <v>62</v>
      </c>
      <c r="X10" s="41" t="s">
        <v>64</v>
      </c>
      <c r="Y10" s="40"/>
      <c r="Z10" s="40"/>
      <c r="AA10" s="40" t="s">
        <v>56</v>
      </c>
      <c r="AB10" s="40" t="s">
        <v>57</v>
      </c>
      <c r="AC10" s="41" t="s">
        <v>63</v>
      </c>
      <c r="AD10" s="40" t="s">
        <v>62</v>
      </c>
      <c r="AE10" s="41" t="s">
        <v>64</v>
      </c>
    </row>
    <row r="11" spans="1:31" s="3" customFormat="1" ht="21" customHeight="1">
      <c r="A11" s="43">
        <v>1</v>
      </c>
      <c r="B11" s="44">
        <v>2</v>
      </c>
      <c r="C11" s="45">
        <v>3</v>
      </c>
      <c r="D11" s="46">
        <v>4</v>
      </c>
      <c r="E11" s="46">
        <v>3</v>
      </c>
      <c r="F11" s="46">
        <v>4</v>
      </c>
      <c r="G11" s="46">
        <v>3</v>
      </c>
      <c r="H11" s="46">
        <v>4</v>
      </c>
      <c r="I11" s="46">
        <v>3</v>
      </c>
      <c r="J11" s="46">
        <v>4</v>
      </c>
      <c r="K11" s="46">
        <v>3</v>
      </c>
      <c r="L11" s="46">
        <v>4</v>
      </c>
      <c r="M11" s="46">
        <v>5</v>
      </c>
      <c r="N11" s="46">
        <v>6</v>
      </c>
      <c r="O11" s="46">
        <v>3</v>
      </c>
      <c r="P11" s="44">
        <v>6</v>
      </c>
      <c r="Q11" s="46">
        <v>4</v>
      </c>
      <c r="R11" s="46">
        <v>6</v>
      </c>
      <c r="S11" s="46">
        <v>7</v>
      </c>
      <c r="T11" s="46">
        <v>6</v>
      </c>
      <c r="U11" s="46">
        <v>7</v>
      </c>
      <c r="V11" s="46">
        <v>8</v>
      </c>
      <c r="W11" s="46">
        <v>9</v>
      </c>
      <c r="X11" s="46">
        <v>4</v>
      </c>
      <c r="Y11" s="44">
        <v>9</v>
      </c>
      <c r="Z11" s="46">
        <v>4</v>
      </c>
      <c r="AA11" s="44">
        <v>9</v>
      </c>
      <c r="AB11" s="47">
        <v>10</v>
      </c>
      <c r="AC11" s="47">
        <v>11</v>
      </c>
      <c r="AD11" s="48">
        <v>12</v>
      </c>
      <c r="AE11" s="49">
        <v>5</v>
      </c>
    </row>
    <row r="12" spans="1:31" s="3" customFormat="1" ht="32.25" customHeight="1">
      <c r="A12" s="4" t="s">
        <v>5</v>
      </c>
      <c r="B12" s="5" t="s">
        <v>6</v>
      </c>
      <c r="C12" s="33">
        <f>C13+C15+C17+C21+C24+C25+C26+C27+C28+C29+C30</f>
        <v>3178648.6999999997</v>
      </c>
      <c r="D12" s="15">
        <f>D13+D15+D17+D21+D24+D25+D26+D27+D28+D29+D30</f>
        <v>3463.899999999998</v>
      </c>
      <c r="E12" s="15">
        <f>E13+E15+E17+E21+E24+E25+E26+E27+E28+E29+E30</f>
        <v>3236864.6999999993</v>
      </c>
      <c r="F12" s="15">
        <f>F13+F15+F17+F21+F24+F25+F26+F27+F28+F29+F30</f>
        <v>0</v>
      </c>
      <c r="G12" s="22">
        <f>E12+F12</f>
        <v>3236864.6999999993</v>
      </c>
      <c r="H12" s="22">
        <f>H13+H15+H17+H21+H24+H25+H26+H27+H28+H29+H30</f>
        <v>290324.175</v>
      </c>
      <c r="I12" s="15">
        <f>G12+H12</f>
        <v>3527188.874999999</v>
      </c>
      <c r="J12" s="15">
        <f>J13+J15+J17+J21+J24+J25+J26+J27+J28+J29+J30</f>
        <v>0</v>
      </c>
      <c r="K12" s="22">
        <f>I12+J12</f>
        <v>3527188.874999999</v>
      </c>
      <c r="L12" s="22">
        <f>L13+L15+L17+L21+L24+L25+L26+L27+L28+L29+L30</f>
        <v>0</v>
      </c>
      <c r="M12" s="22">
        <f>K12+L12</f>
        <v>3527188.874999999</v>
      </c>
      <c r="N12" s="22">
        <f>N13+N15+N17+N21+N24+N25+N26+N27+N28+N29+N30</f>
        <v>4000</v>
      </c>
      <c r="O12" s="22">
        <f>M12+N12</f>
        <v>3531188.874999999</v>
      </c>
      <c r="P12" s="22">
        <f>P13+P15+P17+P21+P24+P25+P26+P27+P28+P29+P30</f>
        <v>3322085.0999999996</v>
      </c>
      <c r="Q12" s="22">
        <f>Q13+Q15+Q17+Q21+Q24+Q25+Q26+Q27+Q28+Q29+Q30</f>
        <v>3259.5</v>
      </c>
      <c r="R12" s="22">
        <f>R13+R15+R17+R21+R24+R25+R26+R27+R28+R29+R30</f>
        <v>3325344.5999999996</v>
      </c>
      <c r="S12" s="22">
        <f>S13+S15+S17+S21+S24+S25+S26+S27+S28+S29+S30</f>
        <v>0</v>
      </c>
      <c r="T12" s="22">
        <f>R12+S12</f>
        <v>3325344.5999999996</v>
      </c>
      <c r="U12" s="22">
        <f>U13+U15+U17+U21+U24+U25+U26+U27+U28+U29+U30</f>
        <v>0</v>
      </c>
      <c r="V12" s="22">
        <f>T12+U12</f>
        <v>3325344.5999999996</v>
      </c>
      <c r="W12" s="22">
        <f>W13+W15+W17+W21+W24+W25+W26+W27+W28+W29+W30</f>
        <v>0</v>
      </c>
      <c r="X12" s="22">
        <f>V12+W12</f>
        <v>3325344.5999999996</v>
      </c>
      <c r="Y12" s="23">
        <f>Y13+Y15+Y17+Y21+Y24+Y25+Y26+Y27+Y28+Y29+Y30</f>
        <v>3520936.3</v>
      </c>
      <c r="Z12" s="22">
        <f>Z13+Z15+Z17+Z21+Z24+Z25+Z26+Z27+Z28+Z29+Z30</f>
        <v>-7919.100000000006</v>
      </c>
      <c r="AA12" s="23">
        <f>AA13+AA15+AA17+AA21+AA24+AA25+AA26+AA27+AA28+AA29+AA30</f>
        <v>3513017.2</v>
      </c>
      <c r="AB12" s="22">
        <f>AB13+AB15+AB17+AB21+AB24+AB25+AB26+AB27+AB28+AB29+AB30</f>
        <v>0</v>
      </c>
      <c r="AC12" s="23">
        <f>AA12+AB12</f>
        <v>3513017.2</v>
      </c>
      <c r="AD12" s="36">
        <f>AD13+AD15+AD17+AD21+AD24+AD25+AD26+AD27+AD28+AD29+AD30</f>
        <v>0</v>
      </c>
      <c r="AE12" s="29">
        <f>AC12+AD12</f>
        <v>3513017.2</v>
      </c>
    </row>
    <row r="13" spans="1:31" ht="42" customHeight="1">
      <c r="A13" s="6" t="s">
        <v>7</v>
      </c>
      <c r="B13" s="7" t="s">
        <v>52</v>
      </c>
      <c r="C13" s="34">
        <f aca="true" t="shared" si="0" ref="C13:AD13">C14</f>
        <v>2239789</v>
      </c>
      <c r="D13" s="16">
        <f t="shared" si="0"/>
        <v>0</v>
      </c>
      <c r="E13" s="16">
        <f t="shared" si="0"/>
        <v>2239789</v>
      </c>
      <c r="F13" s="16">
        <f t="shared" si="0"/>
        <v>0</v>
      </c>
      <c r="G13" s="24">
        <f aca="true" t="shared" si="1" ref="G13:G36">E13+F13</f>
        <v>2239789</v>
      </c>
      <c r="H13" s="24">
        <f t="shared" si="0"/>
        <v>0</v>
      </c>
      <c r="I13" s="16">
        <f aca="true" t="shared" si="2" ref="I13:I36">G13+H13</f>
        <v>2239789</v>
      </c>
      <c r="J13" s="16">
        <f t="shared" si="0"/>
        <v>0</v>
      </c>
      <c r="K13" s="24">
        <f>I13+J13</f>
        <v>2239789</v>
      </c>
      <c r="L13" s="24">
        <f t="shared" si="0"/>
        <v>0</v>
      </c>
      <c r="M13" s="24">
        <f>K13+L13</f>
        <v>2239789</v>
      </c>
      <c r="N13" s="24">
        <f t="shared" si="0"/>
        <v>0</v>
      </c>
      <c r="O13" s="24">
        <f>M13+N13</f>
        <v>2239789</v>
      </c>
      <c r="P13" s="24">
        <f t="shared" si="0"/>
        <v>2425371.4999999995</v>
      </c>
      <c r="Q13" s="24">
        <f t="shared" si="0"/>
        <v>0</v>
      </c>
      <c r="R13" s="24">
        <f t="shared" si="0"/>
        <v>2425371.4999999995</v>
      </c>
      <c r="S13" s="24">
        <f t="shared" si="0"/>
        <v>0</v>
      </c>
      <c r="T13" s="24">
        <f aca="true" t="shared" si="3" ref="T13:T36">R13+S13</f>
        <v>2425371.4999999995</v>
      </c>
      <c r="U13" s="24">
        <f t="shared" si="0"/>
        <v>0</v>
      </c>
      <c r="V13" s="24">
        <f aca="true" t="shared" si="4" ref="V13:V36">T13+U13</f>
        <v>2425371.4999999995</v>
      </c>
      <c r="W13" s="24">
        <f t="shared" si="0"/>
        <v>0</v>
      </c>
      <c r="X13" s="24">
        <f aca="true" t="shared" si="5" ref="X13:X36">V13+W13</f>
        <v>2425371.4999999995</v>
      </c>
      <c r="Y13" s="25">
        <f t="shared" si="0"/>
        <v>2607276.1</v>
      </c>
      <c r="Z13" s="24">
        <f t="shared" si="0"/>
        <v>0</v>
      </c>
      <c r="AA13" s="25">
        <f t="shared" si="0"/>
        <v>2607276.1</v>
      </c>
      <c r="AB13" s="24">
        <f t="shared" si="0"/>
        <v>0</v>
      </c>
      <c r="AC13" s="25">
        <f aca="true" t="shared" si="6" ref="AC13:AC36">AA13+AB13</f>
        <v>2607276.1</v>
      </c>
      <c r="AD13" s="37">
        <f t="shared" si="0"/>
        <v>0</v>
      </c>
      <c r="AE13" s="30">
        <f aca="true" t="shared" si="7" ref="AE13:AE36">AC13+AD13</f>
        <v>2607276.1</v>
      </c>
    </row>
    <row r="14" spans="1:31" ht="42" customHeight="1">
      <c r="A14" s="6" t="s">
        <v>8</v>
      </c>
      <c r="B14" s="7" t="s">
        <v>9</v>
      </c>
      <c r="C14" s="34">
        <v>2239789</v>
      </c>
      <c r="D14" s="16"/>
      <c r="E14" s="16">
        <v>2239789</v>
      </c>
      <c r="F14" s="16"/>
      <c r="G14" s="24">
        <f t="shared" si="1"/>
        <v>2239789</v>
      </c>
      <c r="H14" s="24"/>
      <c r="I14" s="16">
        <f t="shared" si="2"/>
        <v>2239789</v>
      </c>
      <c r="J14" s="16"/>
      <c r="K14" s="24">
        <f aca="true" t="shared" si="8" ref="K14:K36">I14+J14</f>
        <v>2239789</v>
      </c>
      <c r="L14" s="24"/>
      <c r="M14" s="24">
        <f>K14+L14</f>
        <v>2239789</v>
      </c>
      <c r="N14" s="24"/>
      <c r="O14" s="24">
        <f>M14+N14</f>
        <v>2239789</v>
      </c>
      <c r="P14" s="24">
        <v>2425371.4999999995</v>
      </c>
      <c r="Q14" s="24"/>
      <c r="R14" s="24">
        <f>P14+Q14</f>
        <v>2425371.4999999995</v>
      </c>
      <c r="S14" s="24"/>
      <c r="T14" s="24">
        <f t="shared" si="3"/>
        <v>2425371.4999999995</v>
      </c>
      <c r="U14" s="24"/>
      <c r="V14" s="24">
        <f t="shared" si="4"/>
        <v>2425371.4999999995</v>
      </c>
      <c r="W14" s="24"/>
      <c r="X14" s="24">
        <f t="shared" si="5"/>
        <v>2425371.4999999995</v>
      </c>
      <c r="Y14" s="25">
        <v>2607276.1</v>
      </c>
      <c r="Z14" s="24"/>
      <c r="AA14" s="25">
        <f>Y14+Z14</f>
        <v>2607276.1</v>
      </c>
      <c r="AB14" s="24"/>
      <c r="AC14" s="25">
        <f t="shared" si="6"/>
        <v>2607276.1</v>
      </c>
      <c r="AD14" s="37"/>
      <c r="AE14" s="30">
        <f t="shared" si="7"/>
        <v>2607276.1</v>
      </c>
    </row>
    <row r="15" spans="1:31" ht="42" customHeight="1">
      <c r="A15" s="6" t="s">
        <v>10</v>
      </c>
      <c r="B15" s="7" t="s">
        <v>11</v>
      </c>
      <c r="C15" s="34">
        <f aca="true" t="shared" si="9" ref="C15:AD15">C16</f>
        <v>32243.600000000002</v>
      </c>
      <c r="D15" s="16">
        <f t="shared" si="9"/>
        <v>2225.7000000000007</v>
      </c>
      <c r="E15" s="16">
        <f t="shared" si="9"/>
        <v>34469.3</v>
      </c>
      <c r="F15" s="16">
        <f t="shared" si="9"/>
        <v>0</v>
      </c>
      <c r="G15" s="24">
        <f t="shared" si="1"/>
        <v>34469.3</v>
      </c>
      <c r="H15" s="24">
        <f t="shared" si="9"/>
        <v>0</v>
      </c>
      <c r="I15" s="16">
        <f t="shared" si="2"/>
        <v>34469.3</v>
      </c>
      <c r="J15" s="16">
        <f t="shared" si="9"/>
        <v>0</v>
      </c>
      <c r="K15" s="24">
        <f t="shared" si="8"/>
        <v>34469.3</v>
      </c>
      <c r="L15" s="24">
        <f t="shared" si="9"/>
        <v>0</v>
      </c>
      <c r="M15" s="24">
        <f aca="true" t="shared" si="10" ref="M15:M35">K15+L15</f>
        <v>34469.3</v>
      </c>
      <c r="N15" s="24">
        <f t="shared" si="9"/>
        <v>0</v>
      </c>
      <c r="O15" s="24">
        <f aca="true" t="shared" si="11" ref="O15:O35">M15+N15</f>
        <v>34469.3</v>
      </c>
      <c r="P15" s="24">
        <f t="shared" si="9"/>
        <v>34639.5</v>
      </c>
      <c r="Q15" s="24">
        <f t="shared" si="9"/>
        <v>2009</v>
      </c>
      <c r="R15" s="24">
        <f t="shared" si="9"/>
        <v>36648.5</v>
      </c>
      <c r="S15" s="24">
        <f t="shared" si="9"/>
        <v>0</v>
      </c>
      <c r="T15" s="24">
        <f t="shared" si="3"/>
        <v>36648.5</v>
      </c>
      <c r="U15" s="24">
        <f t="shared" si="9"/>
        <v>0</v>
      </c>
      <c r="V15" s="24">
        <f t="shared" si="4"/>
        <v>36648.5</v>
      </c>
      <c r="W15" s="24">
        <f t="shared" si="9"/>
        <v>0</v>
      </c>
      <c r="X15" s="24">
        <f t="shared" si="5"/>
        <v>36648.5</v>
      </c>
      <c r="Y15" s="25">
        <f t="shared" si="9"/>
        <v>46715.4</v>
      </c>
      <c r="Z15" s="24">
        <f t="shared" si="9"/>
        <v>-9182.200000000004</v>
      </c>
      <c r="AA15" s="25">
        <f t="shared" si="9"/>
        <v>37533.2</v>
      </c>
      <c r="AB15" s="24">
        <f t="shared" si="9"/>
        <v>0</v>
      </c>
      <c r="AC15" s="25">
        <f t="shared" si="6"/>
        <v>37533.2</v>
      </c>
      <c r="AD15" s="37">
        <f t="shared" si="9"/>
        <v>0</v>
      </c>
      <c r="AE15" s="30">
        <f t="shared" si="7"/>
        <v>37533.2</v>
      </c>
    </row>
    <row r="16" spans="1:31" ht="45.75" customHeight="1">
      <c r="A16" s="6" t="s">
        <v>12</v>
      </c>
      <c r="B16" s="7" t="s">
        <v>13</v>
      </c>
      <c r="C16" s="34">
        <v>32243.600000000002</v>
      </c>
      <c r="D16" s="16">
        <v>2225.7000000000007</v>
      </c>
      <c r="E16" s="16">
        <v>34469.3</v>
      </c>
      <c r="F16" s="16"/>
      <c r="G16" s="24">
        <f t="shared" si="1"/>
        <v>34469.3</v>
      </c>
      <c r="H16" s="24"/>
      <c r="I16" s="16">
        <f t="shared" si="2"/>
        <v>34469.3</v>
      </c>
      <c r="J16" s="16"/>
      <c r="K16" s="24">
        <f t="shared" si="8"/>
        <v>34469.3</v>
      </c>
      <c r="L16" s="24"/>
      <c r="M16" s="24">
        <f t="shared" si="10"/>
        <v>34469.3</v>
      </c>
      <c r="N16" s="24"/>
      <c r="O16" s="24">
        <f t="shared" si="11"/>
        <v>34469.3</v>
      </c>
      <c r="P16" s="24">
        <v>34639.5</v>
      </c>
      <c r="Q16" s="24">
        <v>2009</v>
      </c>
      <c r="R16" s="24">
        <f>P16+Q16</f>
        <v>36648.5</v>
      </c>
      <c r="S16" s="24"/>
      <c r="T16" s="24">
        <f t="shared" si="3"/>
        <v>36648.5</v>
      </c>
      <c r="U16" s="24"/>
      <c r="V16" s="24">
        <f t="shared" si="4"/>
        <v>36648.5</v>
      </c>
      <c r="W16" s="24"/>
      <c r="X16" s="24">
        <f t="shared" si="5"/>
        <v>36648.5</v>
      </c>
      <c r="Y16" s="25">
        <v>46715.4</v>
      </c>
      <c r="Z16" s="24">
        <v>-9182.200000000004</v>
      </c>
      <c r="AA16" s="25">
        <f>Y16+Z16</f>
        <v>37533.2</v>
      </c>
      <c r="AB16" s="24"/>
      <c r="AC16" s="25">
        <f t="shared" si="6"/>
        <v>37533.2</v>
      </c>
      <c r="AD16" s="37"/>
      <c r="AE16" s="30">
        <f t="shared" si="7"/>
        <v>37533.2</v>
      </c>
    </row>
    <row r="17" spans="1:31" ht="42" customHeight="1">
      <c r="A17" s="6" t="s">
        <v>14</v>
      </c>
      <c r="B17" s="7" t="s">
        <v>15</v>
      </c>
      <c r="C17" s="34">
        <f>C18+C19+C20</f>
        <v>177788</v>
      </c>
      <c r="D17" s="16">
        <f>D18+D19+D20</f>
        <v>1238.199999999997</v>
      </c>
      <c r="E17" s="16">
        <f>E18+E19+E20</f>
        <v>179026.2</v>
      </c>
      <c r="F17" s="16">
        <f>F18+F19+F20</f>
        <v>0</v>
      </c>
      <c r="G17" s="24">
        <f t="shared" si="1"/>
        <v>179026.2</v>
      </c>
      <c r="H17" s="24">
        <f>H18+H19+H20</f>
        <v>0</v>
      </c>
      <c r="I17" s="16">
        <f t="shared" si="2"/>
        <v>179026.2</v>
      </c>
      <c r="J17" s="16">
        <f>J18+J19+J20</f>
        <v>0</v>
      </c>
      <c r="K17" s="24">
        <f t="shared" si="8"/>
        <v>179026.2</v>
      </c>
      <c r="L17" s="24">
        <f>L18+L19+L20</f>
        <v>0</v>
      </c>
      <c r="M17" s="24">
        <f t="shared" si="10"/>
        <v>179026.2</v>
      </c>
      <c r="N17" s="24">
        <f>N18+N19+N20</f>
        <v>0</v>
      </c>
      <c r="O17" s="24">
        <f t="shared" si="11"/>
        <v>179026.2</v>
      </c>
      <c r="P17" s="24">
        <f>P18+P19+P20</f>
        <v>179538</v>
      </c>
      <c r="Q17" s="24">
        <f>Q18+Q19+Q20</f>
        <v>1250.5</v>
      </c>
      <c r="R17" s="24">
        <f>R18+R19+R20</f>
        <v>180788.5</v>
      </c>
      <c r="S17" s="24">
        <f>S18+S19+S20</f>
        <v>0</v>
      </c>
      <c r="T17" s="24">
        <f t="shared" si="3"/>
        <v>180788.5</v>
      </c>
      <c r="U17" s="24">
        <f>U18+U19+U20</f>
        <v>0</v>
      </c>
      <c r="V17" s="24">
        <f t="shared" si="4"/>
        <v>180788.5</v>
      </c>
      <c r="W17" s="24">
        <f>W18+W19+W20</f>
        <v>0</v>
      </c>
      <c r="X17" s="24">
        <f t="shared" si="5"/>
        <v>180788.5</v>
      </c>
      <c r="Y17" s="25">
        <f>Y18+Y19+Y20</f>
        <v>181363</v>
      </c>
      <c r="Z17" s="24">
        <f>Z18+Z19+Z20</f>
        <v>1263.0999999999985</v>
      </c>
      <c r="AA17" s="25">
        <f>AA18+AA19+AA20</f>
        <v>182626.1</v>
      </c>
      <c r="AB17" s="24">
        <f>AB18+AB19+AB20</f>
        <v>0</v>
      </c>
      <c r="AC17" s="25">
        <f t="shared" si="6"/>
        <v>182626.1</v>
      </c>
      <c r="AD17" s="37">
        <f>AD18+AD19+AD20</f>
        <v>0</v>
      </c>
      <c r="AE17" s="30">
        <f t="shared" si="7"/>
        <v>182626.1</v>
      </c>
    </row>
    <row r="18" spans="1:31" ht="42" customHeight="1">
      <c r="A18" s="6" t="s">
        <v>16</v>
      </c>
      <c r="B18" s="7" t="s">
        <v>17</v>
      </c>
      <c r="C18" s="34">
        <v>47792</v>
      </c>
      <c r="D18" s="16">
        <v>1238.199999999997</v>
      </c>
      <c r="E18" s="16">
        <v>49030.2</v>
      </c>
      <c r="F18" s="16"/>
      <c r="G18" s="24">
        <f t="shared" si="1"/>
        <v>49030.2</v>
      </c>
      <c r="H18" s="24"/>
      <c r="I18" s="16">
        <f t="shared" si="2"/>
        <v>49030.2</v>
      </c>
      <c r="J18" s="16"/>
      <c r="K18" s="24">
        <f t="shared" si="8"/>
        <v>49030.2</v>
      </c>
      <c r="L18" s="24"/>
      <c r="M18" s="24">
        <f t="shared" si="10"/>
        <v>49030.2</v>
      </c>
      <c r="N18" s="24"/>
      <c r="O18" s="24">
        <f t="shared" si="11"/>
        <v>49030.2</v>
      </c>
      <c r="P18" s="24">
        <v>48269</v>
      </c>
      <c r="Q18" s="24">
        <v>1250.5</v>
      </c>
      <c r="R18" s="24">
        <f>P18+Q18</f>
        <v>49519.5</v>
      </c>
      <c r="S18" s="24"/>
      <c r="T18" s="24">
        <f t="shared" si="3"/>
        <v>49519.5</v>
      </c>
      <c r="U18" s="24"/>
      <c r="V18" s="24">
        <f t="shared" si="4"/>
        <v>49519.5</v>
      </c>
      <c r="W18" s="24"/>
      <c r="X18" s="24">
        <f>V18+W18</f>
        <v>49519.5</v>
      </c>
      <c r="Y18" s="25">
        <v>48753</v>
      </c>
      <c r="Z18" s="24">
        <v>1263.0999999999985</v>
      </c>
      <c r="AA18" s="25">
        <f>Y18+Z18</f>
        <v>50016.1</v>
      </c>
      <c r="AB18" s="24"/>
      <c r="AC18" s="25">
        <f t="shared" si="6"/>
        <v>50016.1</v>
      </c>
      <c r="AD18" s="37"/>
      <c r="AE18" s="30">
        <f t="shared" si="7"/>
        <v>50016.1</v>
      </c>
    </row>
    <row r="19" spans="1:31" ht="42" customHeight="1">
      <c r="A19" s="6" t="s">
        <v>18</v>
      </c>
      <c r="B19" s="7" t="s">
        <v>19</v>
      </c>
      <c r="C19" s="34">
        <v>57936</v>
      </c>
      <c r="D19" s="16"/>
      <c r="E19" s="16">
        <v>57936</v>
      </c>
      <c r="F19" s="16"/>
      <c r="G19" s="24">
        <f t="shared" si="1"/>
        <v>57936</v>
      </c>
      <c r="H19" s="24"/>
      <c r="I19" s="16">
        <f t="shared" si="2"/>
        <v>57936</v>
      </c>
      <c r="J19" s="16"/>
      <c r="K19" s="24">
        <f t="shared" si="8"/>
        <v>57936</v>
      </c>
      <c r="L19" s="24"/>
      <c r="M19" s="24">
        <f t="shared" si="10"/>
        <v>57936</v>
      </c>
      <c r="N19" s="24"/>
      <c r="O19" s="24">
        <f t="shared" si="11"/>
        <v>57936</v>
      </c>
      <c r="P19" s="24">
        <v>58515</v>
      </c>
      <c r="Q19" s="24"/>
      <c r="R19" s="24">
        <f>P19+Q19</f>
        <v>58515</v>
      </c>
      <c r="S19" s="24"/>
      <c r="T19" s="24">
        <f t="shared" si="3"/>
        <v>58515</v>
      </c>
      <c r="U19" s="24"/>
      <c r="V19" s="24">
        <f t="shared" si="4"/>
        <v>58515</v>
      </c>
      <c r="W19" s="24"/>
      <c r="X19" s="24">
        <f t="shared" si="5"/>
        <v>58515</v>
      </c>
      <c r="Y19" s="25">
        <v>59100</v>
      </c>
      <c r="Z19" s="24"/>
      <c r="AA19" s="25">
        <f>Y19+Z19</f>
        <v>59100</v>
      </c>
      <c r="AB19" s="24"/>
      <c r="AC19" s="25">
        <f t="shared" si="6"/>
        <v>59100</v>
      </c>
      <c r="AD19" s="37"/>
      <c r="AE19" s="30">
        <f t="shared" si="7"/>
        <v>59100</v>
      </c>
    </row>
    <row r="20" spans="1:31" ht="42" customHeight="1">
      <c r="A20" s="6" t="s">
        <v>20</v>
      </c>
      <c r="B20" s="7" t="s">
        <v>53</v>
      </c>
      <c r="C20" s="34">
        <v>72060</v>
      </c>
      <c r="D20" s="16"/>
      <c r="E20" s="16">
        <v>72060</v>
      </c>
      <c r="F20" s="16"/>
      <c r="G20" s="24">
        <f t="shared" si="1"/>
        <v>72060</v>
      </c>
      <c r="H20" s="24"/>
      <c r="I20" s="16">
        <f t="shared" si="2"/>
        <v>72060</v>
      </c>
      <c r="J20" s="16"/>
      <c r="K20" s="24">
        <f t="shared" si="8"/>
        <v>72060</v>
      </c>
      <c r="L20" s="24"/>
      <c r="M20" s="24">
        <f t="shared" si="10"/>
        <v>72060</v>
      </c>
      <c r="N20" s="24"/>
      <c r="O20" s="24">
        <f t="shared" si="11"/>
        <v>72060</v>
      </c>
      <c r="P20" s="24">
        <v>72754</v>
      </c>
      <c r="Q20" s="24"/>
      <c r="R20" s="24">
        <f>P20+Q20</f>
        <v>72754</v>
      </c>
      <c r="S20" s="24"/>
      <c r="T20" s="24">
        <f t="shared" si="3"/>
        <v>72754</v>
      </c>
      <c r="U20" s="24"/>
      <c r="V20" s="24">
        <f t="shared" si="4"/>
        <v>72754</v>
      </c>
      <c r="W20" s="24"/>
      <c r="X20" s="24">
        <f t="shared" si="5"/>
        <v>72754</v>
      </c>
      <c r="Y20" s="25">
        <v>73510</v>
      </c>
      <c r="Z20" s="24"/>
      <c r="AA20" s="25">
        <f>Y20+Z20</f>
        <v>73510</v>
      </c>
      <c r="AB20" s="24"/>
      <c r="AC20" s="25">
        <f t="shared" si="6"/>
        <v>73510</v>
      </c>
      <c r="AD20" s="37"/>
      <c r="AE20" s="30">
        <f t="shared" si="7"/>
        <v>73510</v>
      </c>
    </row>
    <row r="21" spans="1:31" ht="42" customHeight="1">
      <c r="A21" s="6" t="s">
        <v>21</v>
      </c>
      <c r="B21" s="7" t="s">
        <v>22</v>
      </c>
      <c r="C21" s="34">
        <f>C22+C23</f>
        <v>321287.3</v>
      </c>
      <c r="D21" s="16">
        <f>D22+D23</f>
        <v>0</v>
      </c>
      <c r="E21" s="16">
        <f>E22+E23</f>
        <v>321287.3</v>
      </c>
      <c r="F21" s="16">
        <f>F22+F23</f>
        <v>0</v>
      </c>
      <c r="G21" s="24">
        <f t="shared" si="1"/>
        <v>321287.3</v>
      </c>
      <c r="H21" s="24">
        <f>H22+H23</f>
        <v>0</v>
      </c>
      <c r="I21" s="16">
        <f t="shared" si="2"/>
        <v>321287.3</v>
      </c>
      <c r="J21" s="16">
        <f>J22+J23</f>
        <v>0</v>
      </c>
      <c r="K21" s="24">
        <f t="shared" si="8"/>
        <v>321287.3</v>
      </c>
      <c r="L21" s="24">
        <f>L22+L23</f>
        <v>0</v>
      </c>
      <c r="M21" s="24">
        <f t="shared" si="10"/>
        <v>321287.3</v>
      </c>
      <c r="N21" s="24">
        <f>N22+N23</f>
        <v>0</v>
      </c>
      <c r="O21" s="24">
        <f t="shared" si="11"/>
        <v>321287.3</v>
      </c>
      <c r="P21" s="24">
        <f>P22+P23</f>
        <v>324076.9</v>
      </c>
      <c r="Q21" s="24">
        <f>Q22+Q23</f>
        <v>0</v>
      </c>
      <c r="R21" s="24">
        <f>R22+R23</f>
        <v>324076.9</v>
      </c>
      <c r="S21" s="24">
        <f>S22+S23</f>
        <v>0</v>
      </c>
      <c r="T21" s="24">
        <f t="shared" si="3"/>
        <v>324076.9</v>
      </c>
      <c r="U21" s="24">
        <f>U22+U23</f>
        <v>0</v>
      </c>
      <c r="V21" s="24">
        <f t="shared" si="4"/>
        <v>324076.9</v>
      </c>
      <c r="W21" s="24">
        <f>W22+W23</f>
        <v>0</v>
      </c>
      <c r="X21" s="24">
        <f t="shared" si="5"/>
        <v>324076.9</v>
      </c>
      <c r="Y21" s="25">
        <f>Y22+Y23</f>
        <v>326890.9</v>
      </c>
      <c r="Z21" s="24">
        <f>Z22+Z23</f>
        <v>0</v>
      </c>
      <c r="AA21" s="25">
        <f>AA22+AA23</f>
        <v>326890.9</v>
      </c>
      <c r="AB21" s="24">
        <f>AB22+AB23</f>
        <v>0</v>
      </c>
      <c r="AC21" s="25">
        <f t="shared" si="6"/>
        <v>326890.9</v>
      </c>
      <c r="AD21" s="37">
        <f>AD22+AD23</f>
        <v>0</v>
      </c>
      <c r="AE21" s="30">
        <f t="shared" si="7"/>
        <v>326890.9</v>
      </c>
    </row>
    <row r="22" spans="1:31" s="3" customFormat="1" ht="42" customHeight="1">
      <c r="A22" s="8" t="s">
        <v>23</v>
      </c>
      <c r="B22" s="9" t="s">
        <v>24</v>
      </c>
      <c r="C22" s="34">
        <v>195024</v>
      </c>
      <c r="D22" s="16"/>
      <c r="E22" s="16">
        <v>195024</v>
      </c>
      <c r="F22" s="16"/>
      <c r="G22" s="24">
        <f t="shared" si="1"/>
        <v>195024</v>
      </c>
      <c r="H22" s="24"/>
      <c r="I22" s="16">
        <f t="shared" si="2"/>
        <v>195024</v>
      </c>
      <c r="J22" s="16"/>
      <c r="K22" s="24">
        <f t="shared" si="8"/>
        <v>195024</v>
      </c>
      <c r="L22" s="24"/>
      <c r="M22" s="24">
        <f t="shared" si="10"/>
        <v>195024</v>
      </c>
      <c r="N22" s="24"/>
      <c r="O22" s="24">
        <f t="shared" si="11"/>
        <v>195024</v>
      </c>
      <c r="P22" s="24">
        <v>197068</v>
      </c>
      <c r="Q22" s="24"/>
      <c r="R22" s="24">
        <f aca="true" t="shared" si="12" ref="R22:R30">P22+Q22</f>
        <v>197068</v>
      </c>
      <c r="S22" s="24"/>
      <c r="T22" s="24">
        <f t="shared" si="3"/>
        <v>197068</v>
      </c>
      <c r="U22" s="24"/>
      <c r="V22" s="24">
        <f t="shared" si="4"/>
        <v>197068</v>
      </c>
      <c r="W22" s="24"/>
      <c r="X22" s="24">
        <f t="shared" si="5"/>
        <v>197068</v>
      </c>
      <c r="Y22" s="25">
        <v>199132</v>
      </c>
      <c r="Z22" s="24"/>
      <c r="AA22" s="25">
        <f aca="true" t="shared" si="13" ref="AA22:AA30">Y22+Z22</f>
        <v>199132</v>
      </c>
      <c r="AB22" s="24"/>
      <c r="AC22" s="25">
        <f t="shared" si="6"/>
        <v>199132</v>
      </c>
      <c r="AD22" s="37"/>
      <c r="AE22" s="30">
        <f t="shared" si="7"/>
        <v>199132</v>
      </c>
    </row>
    <row r="23" spans="1:31" ht="42" customHeight="1">
      <c r="A23" s="10" t="s">
        <v>25</v>
      </c>
      <c r="B23" s="7" t="s">
        <v>26</v>
      </c>
      <c r="C23" s="34">
        <v>126263.3</v>
      </c>
      <c r="D23" s="16"/>
      <c r="E23" s="16">
        <v>126263.3</v>
      </c>
      <c r="F23" s="16"/>
      <c r="G23" s="24">
        <f t="shared" si="1"/>
        <v>126263.3</v>
      </c>
      <c r="H23" s="24"/>
      <c r="I23" s="16">
        <f t="shared" si="2"/>
        <v>126263.3</v>
      </c>
      <c r="J23" s="16"/>
      <c r="K23" s="24">
        <f t="shared" si="8"/>
        <v>126263.3</v>
      </c>
      <c r="L23" s="24"/>
      <c r="M23" s="24">
        <f t="shared" si="10"/>
        <v>126263.3</v>
      </c>
      <c r="N23" s="24"/>
      <c r="O23" s="24">
        <f t="shared" si="11"/>
        <v>126263.3</v>
      </c>
      <c r="P23" s="24">
        <v>127008.9</v>
      </c>
      <c r="Q23" s="24"/>
      <c r="R23" s="24">
        <f t="shared" si="12"/>
        <v>127008.9</v>
      </c>
      <c r="S23" s="24"/>
      <c r="T23" s="24">
        <f t="shared" si="3"/>
        <v>127008.9</v>
      </c>
      <c r="U23" s="24"/>
      <c r="V23" s="24">
        <f t="shared" si="4"/>
        <v>127008.9</v>
      </c>
      <c r="W23" s="24"/>
      <c r="X23" s="24">
        <f t="shared" si="5"/>
        <v>127008.9</v>
      </c>
      <c r="Y23" s="25">
        <v>127758.90000000001</v>
      </c>
      <c r="Z23" s="24"/>
      <c r="AA23" s="25">
        <f t="shared" si="13"/>
        <v>127758.90000000001</v>
      </c>
      <c r="AB23" s="24"/>
      <c r="AC23" s="25">
        <f t="shared" si="6"/>
        <v>127758.90000000001</v>
      </c>
      <c r="AD23" s="37"/>
      <c r="AE23" s="30">
        <f t="shared" si="7"/>
        <v>127758.90000000001</v>
      </c>
    </row>
    <row r="24" spans="1:31" ht="42" customHeight="1">
      <c r="A24" s="10" t="s">
        <v>27</v>
      </c>
      <c r="B24" s="7" t="s">
        <v>28</v>
      </c>
      <c r="C24" s="34">
        <v>62222</v>
      </c>
      <c r="D24" s="16"/>
      <c r="E24" s="16">
        <v>62222</v>
      </c>
      <c r="F24" s="16"/>
      <c r="G24" s="24">
        <f t="shared" si="1"/>
        <v>62222</v>
      </c>
      <c r="H24" s="24"/>
      <c r="I24" s="16">
        <f t="shared" si="2"/>
        <v>62222</v>
      </c>
      <c r="J24" s="16"/>
      <c r="K24" s="24">
        <f t="shared" si="8"/>
        <v>62222</v>
      </c>
      <c r="L24" s="24"/>
      <c r="M24" s="24">
        <f t="shared" si="10"/>
        <v>62222</v>
      </c>
      <c r="N24" s="24"/>
      <c r="O24" s="24">
        <f t="shared" si="11"/>
        <v>62222</v>
      </c>
      <c r="P24" s="24">
        <v>62222</v>
      </c>
      <c r="Q24" s="24"/>
      <c r="R24" s="24">
        <f t="shared" si="12"/>
        <v>62222</v>
      </c>
      <c r="S24" s="24"/>
      <c r="T24" s="24">
        <f t="shared" si="3"/>
        <v>62222</v>
      </c>
      <c r="U24" s="24"/>
      <c r="V24" s="24">
        <f t="shared" si="4"/>
        <v>62222</v>
      </c>
      <c r="W24" s="24"/>
      <c r="X24" s="24">
        <f t="shared" si="5"/>
        <v>62222</v>
      </c>
      <c r="Y24" s="25">
        <v>62222</v>
      </c>
      <c r="Z24" s="24"/>
      <c r="AA24" s="25">
        <f t="shared" si="13"/>
        <v>62222</v>
      </c>
      <c r="AB24" s="24"/>
      <c r="AC24" s="25">
        <f t="shared" si="6"/>
        <v>62222</v>
      </c>
      <c r="AD24" s="37"/>
      <c r="AE24" s="30">
        <f t="shared" si="7"/>
        <v>62222</v>
      </c>
    </row>
    <row r="25" spans="1:31" ht="49.5" customHeight="1">
      <c r="A25" s="10" t="s">
        <v>29</v>
      </c>
      <c r="B25" s="7" t="s">
        <v>30</v>
      </c>
      <c r="C25" s="34">
        <v>242216.59999999998</v>
      </c>
      <c r="D25" s="16"/>
      <c r="E25" s="16">
        <v>242216.59999999998</v>
      </c>
      <c r="F25" s="16"/>
      <c r="G25" s="24">
        <f t="shared" si="1"/>
        <v>242216.59999999998</v>
      </c>
      <c r="H25" s="24"/>
      <c r="I25" s="16">
        <f t="shared" si="2"/>
        <v>242216.59999999998</v>
      </c>
      <c r="J25" s="16"/>
      <c r="K25" s="24">
        <f t="shared" si="8"/>
        <v>242216.59999999998</v>
      </c>
      <c r="L25" s="24"/>
      <c r="M25" s="24">
        <f t="shared" si="10"/>
        <v>242216.59999999998</v>
      </c>
      <c r="N25" s="24"/>
      <c r="O25" s="24">
        <f t="shared" si="11"/>
        <v>242216.59999999998</v>
      </c>
      <c r="P25" s="24">
        <v>237514.89999999997</v>
      </c>
      <c r="Q25" s="24"/>
      <c r="R25" s="24">
        <f t="shared" si="12"/>
        <v>237514.89999999997</v>
      </c>
      <c r="S25" s="24"/>
      <c r="T25" s="24">
        <f t="shared" si="3"/>
        <v>237514.89999999997</v>
      </c>
      <c r="U25" s="24"/>
      <c r="V25" s="24">
        <f t="shared" si="4"/>
        <v>237514.89999999997</v>
      </c>
      <c r="W25" s="24"/>
      <c r="X25" s="24">
        <f t="shared" si="5"/>
        <v>237514.89999999997</v>
      </c>
      <c r="Y25" s="25">
        <v>237754.79999999996</v>
      </c>
      <c r="Z25" s="24"/>
      <c r="AA25" s="25">
        <f t="shared" si="13"/>
        <v>237754.79999999996</v>
      </c>
      <c r="AB25" s="24"/>
      <c r="AC25" s="25">
        <f t="shared" si="6"/>
        <v>237754.79999999996</v>
      </c>
      <c r="AD25" s="37"/>
      <c r="AE25" s="30">
        <f t="shared" si="7"/>
        <v>237754.79999999996</v>
      </c>
    </row>
    <row r="26" spans="1:31" ht="42" customHeight="1">
      <c r="A26" s="10" t="s">
        <v>31</v>
      </c>
      <c r="B26" s="7" t="s">
        <v>32</v>
      </c>
      <c r="C26" s="34">
        <v>330</v>
      </c>
      <c r="D26" s="16"/>
      <c r="E26" s="16">
        <f>C26+D26</f>
        <v>330</v>
      </c>
      <c r="F26" s="16"/>
      <c r="G26" s="24">
        <f t="shared" si="1"/>
        <v>330</v>
      </c>
      <c r="H26" s="24"/>
      <c r="I26" s="16">
        <f t="shared" si="2"/>
        <v>330</v>
      </c>
      <c r="J26" s="16"/>
      <c r="K26" s="24">
        <f t="shared" si="8"/>
        <v>330</v>
      </c>
      <c r="L26" s="24"/>
      <c r="M26" s="24">
        <f t="shared" si="10"/>
        <v>330</v>
      </c>
      <c r="N26" s="24"/>
      <c r="O26" s="24">
        <f t="shared" si="11"/>
        <v>330</v>
      </c>
      <c r="P26" s="24">
        <v>330</v>
      </c>
      <c r="Q26" s="24"/>
      <c r="R26" s="24">
        <f t="shared" si="12"/>
        <v>330</v>
      </c>
      <c r="S26" s="24"/>
      <c r="T26" s="24">
        <f t="shared" si="3"/>
        <v>330</v>
      </c>
      <c r="U26" s="24"/>
      <c r="V26" s="24">
        <f t="shared" si="4"/>
        <v>330</v>
      </c>
      <c r="W26" s="24"/>
      <c r="X26" s="24">
        <f t="shared" si="5"/>
        <v>330</v>
      </c>
      <c r="Y26" s="25">
        <v>330</v>
      </c>
      <c r="Z26" s="24"/>
      <c r="AA26" s="25">
        <f t="shared" si="13"/>
        <v>330</v>
      </c>
      <c r="AB26" s="24"/>
      <c r="AC26" s="25">
        <f t="shared" si="6"/>
        <v>330</v>
      </c>
      <c r="AD26" s="37"/>
      <c r="AE26" s="30">
        <f t="shared" si="7"/>
        <v>330</v>
      </c>
    </row>
    <row r="27" spans="1:31" ht="42" customHeight="1">
      <c r="A27" s="10" t="s">
        <v>33</v>
      </c>
      <c r="B27" s="7" t="s">
        <v>34</v>
      </c>
      <c r="C27" s="34">
        <v>41062.200000000004</v>
      </c>
      <c r="D27" s="16"/>
      <c r="E27" s="16">
        <v>95814.3</v>
      </c>
      <c r="F27" s="16"/>
      <c r="G27" s="24">
        <f t="shared" si="1"/>
        <v>95814.3</v>
      </c>
      <c r="H27" s="24">
        <f>279643.175+10681</f>
        <v>290324.175</v>
      </c>
      <c r="I27" s="16">
        <f t="shared" si="2"/>
        <v>386138.475</v>
      </c>
      <c r="J27" s="16"/>
      <c r="K27" s="24">
        <f t="shared" si="8"/>
        <v>386138.475</v>
      </c>
      <c r="L27" s="24"/>
      <c r="M27" s="24">
        <f t="shared" si="10"/>
        <v>386138.475</v>
      </c>
      <c r="N27" s="24">
        <v>4000</v>
      </c>
      <c r="O27" s="24">
        <f t="shared" si="11"/>
        <v>390138.475</v>
      </c>
      <c r="P27" s="24">
        <v>4426.7</v>
      </c>
      <c r="Q27" s="24"/>
      <c r="R27" s="24">
        <f t="shared" si="12"/>
        <v>4426.7</v>
      </c>
      <c r="S27" s="24"/>
      <c r="T27" s="24">
        <f t="shared" si="3"/>
        <v>4426.7</v>
      </c>
      <c r="U27" s="24"/>
      <c r="V27" s="24">
        <f t="shared" si="4"/>
        <v>4426.7</v>
      </c>
      <c r="W27" s="24"/>
      <c r="X27" s="24">
        <f t="shared" si="5"/>
        <v>4426.7</v>
      </c>
      <c r="Y27" s="25">
        <v>4426.7</v>
      </c>
      <c r="Z27" s="24"/>
      <c r="AA27" s="25">
        <f t="shared" si="13"/>
        <v>4426.7</v>
      </c>
      <c r="AB27" s="24"/>
      <c r="AC27" s="25">
        <f t="shared" si="6"/>
        <v>4426.7</v>
      </c>
      <c r="AD27" s="37"/>
      <c r="AE27" s="30">
        <f t="shared" si="7"/>
        <v>4426.7</v>
      </c>
    </row>
    <row r="28" spans="1:31" ht="42" customHeight="1">
      <c r="A28" s="10" t="s">
        <v>35</v>
      </c>
      <c r="B28" s="7" t="s">
        <v>36</v>
      </c>
      <c r="C28" s="34">
        <v>26648.800000000003</v>
      </c>
      <c r="D28" s="16"/>
      <c r="E28" s="16">
        <f>C28+D28</f>
        <v>26648.800000000003</v>
      </c>
      <c r="F28" s="16"/>
      <c r="G28" s="24">
        <f t="shared" si="1"/>
        <v>26648.800000000003</v>
      </c>
      <c r="H28" s="24"/>
      <c r="I28" s="16">
        <f t="shared" si="2"/>
        <v>26648.800000000003</v>
      </c>
      <c r="J28" s="16"/>
      <c r="K28" s="24">
        <f t="shared" si="8"/>
        <v>26648.800000000003</v>
      </c>
      <c r="L28" s="24"/>
      <c r="M28" s="24">
        <f t="shared" si="10"/>
        <v>26648.800000000003</v>
      </c>
      <c r="N28" s="24"/>
      <c r="O28" s="24">
        <f t="shared" si="11"/>
        <v>26648.800000000003</v>
      </c>
      <c r="P28" s="24">
        <v>19016.600000000006</v>
      </c>
      <c r="Q28" s="24"/>
      <c r="R28" s="24">
        <f t="shared" si="12"/>
        <v>19016.600000000006</v>
      </c>
      <c r="S28" s="24"/>
      <c r="T28" s="24">
        <f t="shared" si="3"/>
        <v>19016.600000000006</v>
      </c>
      <c r="U28" s="24"/>
      <c r="V28" s="24">
        <f t="shared" si="4"/>
        <v>19016.600000000006</v>
      </c>
      <c r="W28" s="24"/>
      <c r="X28" s="24">
        <f t="shared" si="5"/>
        <v>19016.600000000006</v>
      </c>
      <c r="Y28" s="25">
        <v>19008.400000000005</v>
      </c>
      <c r="Z28" s="24"/>
      <c r="AA28" s="25">
        <f t="shared" si="13"/>
        <v>19008.400000000005</v>
      </c>
      <c r="AB28" s="24"/>
      <c r="AC28" s="25">
        <f t="shared" si="6"/>
        <v>19008.400000000005</v>
      </c>
      <c r="AD28" s="37"/>
      <c r="AE28" s="30">
        <f t="shared" si="7"/>
        <v>19008.400000000005</v>
      </c>
    </row>
    <row r="29" spans="1:31" ht="42" customHeight="1">
      <c r="A29" s="10" t="s">
        <v>37</v>
      </c>
      <c r="B29" s="7" t="s">
        <v>38</v>
      </c>
      <c r="C29" s="34">
        <v>24111.300000000003</v>
      </c>
      <c r="D29" s="16"/>
      <c r="E29" s="16">
        <f>C29+D29</f>
        <v>24111.300000000003</v>
      </c>
      <c r="F29" s="16"/>
      <c r="G29" s="24">
        <f t="shared" si="1"/>
        <v>24111.300000000003</v>
      </c>
      <c r="H29" s="24"/>
      <c r="I29" s="16">
        <f t="shared" si="2"/>
        <v>24111.300000000003</v>
      </c>
      <c r="J29" s="16"/>
      <c r="K29" s="24">
        <f t="shared" si="8"/>
        <v>24111.300000000003</v>
      </c>
      <c r="L29" s="24"/>
      <c r="M29" s="24">
        <f t="shared" si="10"/>
        <v>24111.300000000003</v>
      </c>
      <c r="N29" s="24"/>
      <c r="O29" s="24">
        <f t="shared" si="11"/>
        <v>24111.300000000003</v>
      </c>
      <c r="P29" s="24">
        <v>23999.100000000002</v>
      </c>
      <c r="Q29" s="24"/>
      <c r="R29" s="24">
        <f t="shared" si="12"/>
        <v>23999.100000000002</v>
      </c>
      <c r="S29" s="24"/>
      <c r="T29" s="24">
        <f t="shared" si="3"/>
        <v>23999.100000000002</v>
      </c>
      <c r="U29" s="24"/>
      <c r="V29" s="24">
        <f t="shared" si="4"/>
        <v>23999.100000000002</v>
      </c>
      <c r="W29" s="24"/>
      <c r="X29" s="24">
        <f t="shared" si="5"/>
        <v>23999.100000000002</v>
      </c>
      <c r="Y29" s="25">
        <v>23999.100000000002</v>
      </c>
      <c r="Z29" s="24"/>
      <c r="AA29" s="25">
        <f t="shared" si="13"/>
        <v>23999.100000000002</v>
      </c>
      <c r="AB29" s="24"/>
      <c r="AC29" s="25">
        <f t="shared" si="6"/>
        <v>23999.100000000002</v>
      </c>
      <c r="AD29" s="37"/>
      <c r="AE29" s="30">
        <f t="shared" si="7"/>
        <v>23999.100000000002</v>
      </c>
    </row>
    <row r="30" spans="1:31" ht="42" customHeight="1">
      <c r="A30" s="10" t="s">
        <v>39</v>
      </c>
      <c r="B30" s="7" t="s">
        <v>40</v>
      </c>
      <c r="C30" s="34">
        <v>10949.9</v>
      </c>
      <c r="D30" s="16"/>
      <c r="E30" s="16">
        <f>C30+D30</f>
        <v>10949.9</v>
      </c>
      <c r="F30" s="16"/>
      <c r="G30" s="24">
        <f t="shared" si="1"/>
        <v>10949.9</v>
      </c>
      <c r="H30" s="24"/>
      <c r="I30" s="16">
        <f t="shared" si="2"/>
        <v>10949.9</v>
      </c>
      <c r="J30" s="16"/>
      <c r="K30" s="24">
        <f t="shared" si="8"/>
        <v>10949.9</v>
      </c>
      <c r="L30" s="24"/>
      <c r="M30" s="24">
        <f t="shared" si="10"/>
        <v>10949.9</v>
      </c>
      <c r="N30" s="24"/>
      <c r="O30" s="24">
        <f t="shared" si="11"/>
        <v>10949.9</v>
      </c>
      <c r="P30" s="24">
        <v>10949.9</v>
      </c>
      <c r="Q30" s="24"/>
      <c r="R30" s="24">
        <f t="shared" si="12"/>
        <v>10949.9</v>
      </c>
      <c r="S30" s="24"/>
      <c r="T30" s="24">
        <f t="shared" si="3"/>
        <v>10949.9</v>
      </c>
      <c r="U30" s="24"/>
      <c r="V30" s="24">
        <f t="shared" si="4"/>
        <v>10949.9</v>
      </c>
      <c r="W30" s="24"/>
      <c r="X30" s="24">
        <f t="shared" si="5"/>
        <v>10949.9</v>
      </c>
      <c r="Y30" s="25">
        <v>10949.9</v>
      </c>
      <c r="Z30" s="24"/>
      <c r="AA30" s="25">
        <f t="shared" si="13"/>
        <v>10949.9</v>
      </c>
      <c r="AB30" s="24"/>
      <c r="AC30" s="25">
        <f t="shared" si="6"/>
        <v>10949.9</v>
      </c>
      <c r="AD30" s="37"/>
      <c r="AE30" s="30">
        <f t="shared" si="7"/>
        <v>10949.9</v>
      </c>
    </row>
    <row r="31" spans="1:31" s="3" customFormat="1" ht="29.25" customHeight="1">
      <c r="A31" s="11" t="s">
        <v>41</v>
      </c>
      <c r="B31" s="5" t="s">
        <v>42</v>
      </c>
      <c r="C31" s="33">
        <f aca="true" t="shared" si="14" ref="C31:AD31">C32</f>
        <v>5479514.347</v>
      </c>
      <c r="D31" s="15">
        <f t="shared" si="14"/>
        <v>369276.8752000001</v>
      </c>
      <c r="E31" s="15">
        <f t="shared" si="14"/>
        <v>5848791.2222</v>
      </c>
      <c r="F31" s="15">
        <f t="shared" si="14"/>
        <v>273046.242</v>
      </c>
      <c r="G31" s="22">
        <f t="shared" si="1"/>
        <v>6121837.464199999</v>
      </c>
      <c r="H31" s="22">
        <f t="shared" si="14"/>
        <v>0</v>
      </c>
      <c r="I31" s="15">
        <f t="shared" si="2"/>
        <v>6121837.464199999</v>
      </c>
      <c r="J31" s="15">
        <f t="shared" si="14"/>
        <v>714003.6</v>
      </c>
      <c r="K31" s="22">
        <f t="shared" si="8"/>
        <v>6835841.064199999</v>
      </c>
      <c r="L31" s="22">
        <f t="shared" si="14"/>
        <v>102500</v>
      </c>
      <c r="M31" s="22">
        <f t="shared" si="10"/>
        <v>6938341.064199999</v>
      </c>
      <c r="N31" s="22">
        <f t="shared" si="14"/>
        <v>3500</v>
      </c>
      <c r="O31" s="22">
        <f>M31+N31</f>
        <v>6941841.064199999</v>
      </c>
      <c r="P31" s="22">
        <f t="shared" si="14"/>
        <v>4894837.995</v>
      </c>
      <c r="Q31" s="22">
        <f t="shared" si="14"/>
        <v>-744532.4600000003</v>
      </c>
      <c r="R31" s="22">
        <f t="shared" si="14"/>
        <v>4150305.5349999997</v>
      </c>
      <c r="S31" s="22">
        <f t="shared" si="14"/>
        <v>124211.90000000002</v>
      </c>
      <c r="T31" s="22">
        <f t="shared" si="3"/>
        <v>4274517.435</v>
      </c>
      <c r="U31" s="22">
        <f t="shared" si="14"/>
        <v>504000</v>
      </c>
      <c r="V31" s="22">
        <f t="shared" si="4"/>
        <v>4778517.435</v>
      </c>
      <c r="W31" s="22">
        <f t="shared" si="14"/>
        <v>0</v>
      </c>
      <c r="X31" s="22">
        <f t="shared" si="5"/>
        <v>4778517.435</v>
      </c>
      <c r="Y31" s="23">
        <f t="shared" si="14"/>
        <v>4859144.095</v>
      </c>
      <c r="Z31" s="22">
        <f t="shared" si="14"/>
        <v>-1547317.9150000003</v>
      </c>
      <c r="AA31" s="23">
        <f t="shared" si="14"/>
        <v>3311826.1799999997</v>
      </c>
      <c r="AB31" s="22">
        <f t="shared" si="14"/>
        <v>28760.8</v>
      </c>
      <c r="AC31" s="23">
        <f t="shared" si="6"/>
        <v>3340586.9799999995</v>
      </c>
      <c r="AD31" s="36">
        <f t="shared" si="14"/>
        <v>0</v>
      </c>
      <c r="AE31" s="29">
        <f t="shared" si="7"/>
        <v>3340586.9799999995</v>
      </c>
    </row>
    <row r="32" spans="1:31" ht="37.5" customHeight="1">
      <c r="A32" s="10" t="s">
        <v>43</v>
      </c>
      <c r="B32" s="7" t="s">
        <v>44</v>
      </c>
      <c r="C32" s="34">
        <f>C33+C34+C35</f>
        <v>5479514.347</v>
      </c>
      <c r="D32" s="16">
        <f>D33+D34+D35</f>
        <v>369276.8752000001</v>
      </c>
      <c r="E32" s="16">
        <f>E33+E34+E35</f>
        <v>5848791.2222</v>
      </c>
      <c r="F32" s="16">
        <f>F33+F34+F35</f>
        <v>273046.242</v>
      </c>
      <c r="G32" s="24">
        <f t="shared" si="1"/>
        <v>6121837.464199999</v>
      </c>
      <c r="H32" s="24"/>
      <c r="I32" s="16">
        <f t="shared" si="2"/>
        <v>6121837.464199999</v>
      </c>
      <c r="J32" s="16">
        <f>J33+J34+J35</f>
        <v>714003.6</v>
      </c>
      <c r="K32" s="24">
        <f t="shared" si="8"/>
        <v>6835841.064199999</v>
      </c>
      <c r="L32" s="24">
        <f>L33+L34+L35</f>
        <v>102500</v>
      </c>
      <c r="M32" s="24">
        <f t="shared" si="10"/>
        <v>6938341.064199999</v>
      </c>
      <c r="N32" s="24">
        <f>N33+N34+N35</f>
        <v>3500</v>
      </c>
      <c r="O32" s="24">
        <f t="shared" si="11"/>
        <v>6941841.064199999</v>
      </c>
      <c r="P32" s="24">
        <f>P33+P34+P35</f>
        <v>4894837.995</v>
      </c>
      <c r="Q32" s="24">
        <f>Q33+Q34+Q35</f>
        <v>-744532.4600000003</v>
      </c>
      <c r="R32" s="24">
        <f>R33+R34+R35</f>
        <v>4150305.5349999997</v>
      </c>
      <c r="S32" s="24">
        <f>S33+S34+S35</f>
        <v>124211.90000000002</v>
      </c>
      <c r="T32" s="24">
        <f t="shared" si="3"/>
        <v>4274517.435</v>
      </c>
      <c r="U32" s="24">
        <f>U33+U34+U35</f>
        <v>504000</v>
      </c>
      <c r="V32" s="24">
        <f t="shared" si="4"/>
        <v>4778517.435</v>
      </c>
      <c r="W32" s="24">
        <f>W33+W34+W35</f>
        <v>0</v>
      </c>
      <c r="X32" s="24">
        <f t="shared" si="5"/>
        <v>4778517.435</v>
      </c>
      <c r="Y32" s="25">
        <f>Y33+Y34+Y35</f>
        <v>4859144.095</v>
      </c>
      <c r="Z32" s="25">
        <f>Z33+Z34+Z35</f>
        <v>-1547317.9150000003</v>
      </c>
      <c r="AA32" s="25">
        <f>AA33+AA34+AA35</f>
        <v>3311826.1799999997</v>
      </c>
      <c r="AB32" s="24">
        <f>AB33+AB34+AB35</f>
        <v>28760.8</v>
      </c>
      <c r="AC32" s="25">
        <f t="shared" si="6"/>
        <v>3340586.9799999995</v>
      </c>
      <c r="AD32" s="37">
        <f>AD33+AD34+AD35</f>
        <v>0</v>
      </c>
      <c r="AE32" s="30">
        <f t="shared" si="7"/>
        <v>3340586.9799999995</v>
      </c>
    </row>
    <row r="33" spans="1:31" ht="42" customHeight="1">
      <c r="A33" s="10" t="s">
        <v>45</v>
      </c>
      <c r="B33" s="7" t="s">
        <v>46</v>
      </c>
      <c r="C33" s="34">
        <v>1302321.847</v>
      </c>
      <c r="D33" s="16">
        <v>193360.0752</v>
      </c>
      <c r="E33" s="16">
        <f>C33+D33</f>
        <v>1495681.9222000001</v>
      </c>
      <c r="F33" s="16">
        <f>104848.142+168198.1</f>
        <v>273046.242</v>
      </c>
      <c r="G33" s="24">
        <f t="shared" si="1"/>
        <v>1768728.1642000002</v>
      </c>
      <c r="H33" s="24"/>
      <c r="I33" s="16">
        <f t="shared" si="2"/>
        <v>1768728.1642000002</v>
      </c>
      <c r="J33" s="16">
        <f>29.69999+0.00001</f>
        <v>29.7</v>
      </c>
      <c r="K33" s="24">
        <f t="shared" si="8"/>
        <v>1768757.8642000002</v>
      </c>
      <c r="L33" s="24">
        <f>100000</f>
        <v>100000</v>
      </c>
      <c r="M33" s="24">
        <f t="shared" si="10"/>
        <v>1868757.8642000002</v>
      </c>
      <c r="N33" s="24">
        <v>3500</v>
      </c>
      <c r="O33" s="24">
        <f t="shared" si="11"/>
        <v>1872257.8642000002</v>
      </c>
      <c r="P33" s="24">
        <v>660542.695</v>
      </c>
      <c r="Q33" s="24">
        <v>14322.73999999998</v>
      </c>
      <c r="R33" s="24">
        <f>P33+Q33</f>
        <v>674865.4349999999</v>
      </c>
      <c r="S33" s="24">
        <v>120294.90000000002</v>
      </c>
      <c r="T33" s="24">
        <f t="shared" si="3"/>
        <v>795160.335</v>
      </c>
      <c r="U33" s="24"/>
      <c r="V33" s="24">
        <f t="shared" si="4"/>
        <v>795160.335</v>
      </c>
      <c r="W33" s="24"/>
      <c r="X33" s="24">
        <f t="shared" si="5"/>
        <v>795160.335</v>
      </c>
      <c r="Y33" s="25">
        <v>624848.7949999999</v>
      </c>
      <c r="Z33" s="24">
        <v>-120562.11499999998</v>
      </c>
      <c r="AA33" s="25">
        <f>Y33+Z33</f>
        <v>504286.67999999993</v>
      </c>
      <c r="AB33" s="24">
        <v>13093.7</v>
      </c>
      <c r="AC33" s="25">
        <f t="shared" si="6"/>
        <v>517380.37999999995</v>
      </c>
      <c r="AD33" s="37"/>
      <c r="AE33" s="30">
        <f t="shared" si="7"/>
        <v>517380.37999999995</v>
      </c>
    </row>
    <row r="34" spans="1:31" ht="42" customHeight="1">
      <c r="A34" s="10" t="s">
        <v>47</v>
      </c>
      <c r="B34" s="7" t="s">
        <v>48</v>
      </c>
      <c r="C34" s="34">
        <v>3468311.5</v>
      </c>
      <c r="D34" s="16">
        <v>884797.8000000002</v>
      </c>
      <c r="E34" s="16">
        <f>C34+D34</f>
        <v>4353109.3</v>
      </c>
      <c r="F34" s="16"/>
      <c r="G34" s="24">
        <f t="shared" si="1"/>
        <v>4353109.3</v>
      </c>
      <c r="H34" s="24"/>
      <c r="I34" s="16">
        <f t="shared" si="2"/>
        <v>4353109.3</v>
      </c>
      <c r="J34" s="16"/>
      <c r="K34" s="24">
        <f t="shared" si="8"/>
        <v>4353109.3</v>
      </c>
      <c r="L34" s="24"/>
      <c r="M34" s="24">
        <f t="shared" si="10"/>
        <v>4353109.3</v>
      </c>
      <c r="N34" s="24"/>
      <c r="O34" s="24">
        <f t="shared" si="11"/>
        <v>4353109.3</v>
      </c>
      <c r="P34" s="24">
        <v>4068614.3</v>
      </c>
      <c r="Q34" s="24">
        <v>-593174.2000000003</v>
      </c>
      <c r="R34" s="24">
        <f>P34+Q34</f>
        <v>3475440.0999999996</v>
      </c>
      <c r="S34" s="24">
        <v>3917</v>
      </c>
      <c r="T34" s="24">
        <f t="shared" si="3"/>
        <v>3479357.0999999996</v>
      </c>
      <c r="U34" s="24"/>
      <c r="V34" s="24">
        <f t="shared" si="4"/>
        <v>3479357.0999999996</v>
      </c>
      <c r="W34" s="24"/>
      <c r="X34" s="24">
        <f t="shared" si="5"/>
        <v>3479357.0999999996</v>
      </c>
      <c r="Y34" s="25">
        <v>4068614.3</v>
      </c>
      <c r="Z34" s="24">
        <v>-1261074.8000000003</v>
      </c>
      <c r="AA34" s="25">
        <f>Y34+Z34</f>
        <v>2807539.4999999995</v>
      </c>
      <c r="AB34" s="24">
        <v>15667.099999999999</v>
      </c>
      <c r="AC34" s="25">
        <f t="shared" si="6"/>
        <v>2823206.5999999996</v>
      </c>
      <c r="AD34" s="37"/>
      <c r="AE34" s="30">
        <f t="shared" si="7"/>
        <v>2823206.5999999996</v>
      </c>
    </row>
    <row r="35" spans="1:31" ht="42" customHeight="1">
      <c r="A35" s="10" t="s">
        <v>49</v>
      </c>
      <c r="B35" s="7" t="s">
        <v>50</v>
      </c>
      <c r="C35" s="34">
        <v>708881</v>
      </c>
      <c r="D35" s="16">
        <v>-708881</v>
      </c>
      <c r="E35" s="16">
        <f>C35+D35</f>
        <v>0</v>
      </c>
      <c r="F35" s="16"/>
      <c r="G35" s="24">
        <f t="shared" si="1"/>
        <v>0</v>
      </c>
      <c r="H35" s="24"/>
      <c r="I35" s="16">
        <f t="shared" si="2"/>
        <v>0</v>
      </c>
      <c r="J35" s="16">
        <f>504000+39200+170773.9</f>
        <v>713973.9</v>
      </c>
      <c r="K35" s="24">
        <f t="shared" si="8"/>
        <v>713973.9</v>
      </c>
      <c r="L35" s="24">
        <v>2500</v>
      </c>
      <c r="M35" s="24">
        <f t="shared" si="10"/>
        <v>716473.9</v>
      </c>
      <c r="N35" s="24"/>
      <c r="O35" s="24">
        <f t="shared" si="11"/>
        <v>716473.9</v>
      </c>
      <c r="P35" s="24">
        <v>165681</v>
      </c>
      <c r="Q35" s="24">
        <v>-165681</v>
      </c>
      <c r="R35" s="24">
        <f>P35+Q35</f>
        <v>0</v>
      </c>
      <c r="S35" s="24"/>
      <c r="T35" s="24">
        <f t="shared" si="3"/>
        <v>0</v>
      </c>
      <c r="U35" s="24">
        <v>504000</v>
      </c>
      <c r="V35" s="24">
        <f t="shared" si="4"/>
        <v>504000</v>
      </c>
      <c r="W35" s="24"/>
      <c r="X35" s="24">
        <f t="shared" si="5"/>
        <v>504000</v>
      </c>
      <c r="Y35" s="25">
        <v>165681</v>
      </c>
      <c r="Z35" s="24">
        <v>-165681</v>
      </c>
      <c r="AA35" s="25">
        <f>Y35+Z35</f>
        <v>0</v>
      </c>
      <c r="AB35" s="24"/>
      <c r="AC35" s="25">
        <f t="shared" si="6"/>
        <v>0</v>
      </c>
      <c r="AD35" s="37"/>
      <c r="AE35" s="30">
        <f t="shared" si="7"/>
        <v>0</v>
      </c>
    </row>
    <row r="36" spans="1:31" s="3" customFormat="1" ht="30" customHeight="1" thickBot="1">
      <c r="A36" s="12" t="s">
        <v>51</v>
      </c>
      <c r="B36" s="13"/>
      <c r="C36" s="35">
        <f>C31+C12</f>
        <v>8658163.047</v>
      </c>
      <c r="D36" s="17">
        <f>D31+D12</f>
        <v>372740.77520000015</v>
      </c>
      <c r="E36" s="17">
        <f>E31+E12</f>
        <v>9085655.922199998</v>
      </c>
      <c r="F36" s="17">
        <f>F31+F12</f>
        <v>273046.242</v>
      </c>
      <c r="G36" s="26">
        <f t="shared" si="1"/>
        <v>9358702.164199999</v>
      </c>
      <c r="H36" s="26">
        <f>H31+H12</f>
        <v>290324.175</v>
      </c>
      <c r="I36" s="17">
        <f t="shared" si="2"/>
        <v>9649026.3392</v>
      </c>
      <c r="J36" s="17">
        <f>J31+J12</f>
        <v>714003.6</v>
      </c>
      <c r="K36" s="26">
        <f t="shared" si="8"/>
        <v>10363029.939199999</v>
      </c>
      <c r="L36" s="26">
        <f>L31+L12</f>
        <v>102500</v>
      </c>
      <c r="M36" s="26">
        <f>K36+L36</f>
        <v>10465529.939199999</v>
      </c>
      <c r="N36" s="26">
        <f>N31+N12</f>
        <v>7500</v>
      </c>
      <c r="O36" s="26">
        <f>M36+N36</f>
        <v>10473029.939199999</v>
      </c>
      <c r="P36" s="26">
        <f>P31+P12</f>
        <v>8216923.095</v>
      </c>
      <c r="Q36" s="26">
        <f>Q31+Q12</f>
        <v>-741272.9600000003</v>
      </c>
      <c r="R36" s="26">
        <f>R31+R12</f>
        <v>7475650.135</v>
      </c>
      <c r="S36" s="26">
        <f>S31+S12</f>
        <v>124211.90000000002</v>
      </c>
      <c r="T36" s="26">
        <f t="shared" si="3"/>
        <v>7599862.035</v>
      </c>
      <c r="U36" s="26">
        <f>U31+U12</f>
        <v>504000</v>
      </c>
      <c r="V36" s="26">
        <f t="shared" si="4"/>
        <v>8103862.035</v>
      </c>
      <c r="W36" s="26">
        <f>W31+W12</f>
        <v>0</v>
      </c>
      <c r="X36" s="26">
        <f t="shared" si="5"/>
        <v>8103862.035</v>
      </c>
      <c r="Y36" s="27">
        <f>Y31+Y12</f>
        <v>8380080.395</v>
      </c>
      <c r="Z36" s="26">
        <f>Z31+Z12</f>
        <v>-1555237.0150000004</v>
      </c>
      <c r="AA36" s="27">
        <f>AA31+AA12</f>
        <v>6824843.38</v>
      </c>
      <c r="AB36" s="26">
        <f>AB31+AB12</f>
        <v>28760.8</v>
      </c>
      <c r="AC36" s="27">
        <f t="shared" si="6"/>
        <v>6853604.18</v>
      </c>
      <c r="AD36" s="38">
        <f>AD31+AD12</f>
        <v>0</v>
      </c>
      <c r="AE36" s="31">
        <f t="shared" si="7"/>
        <v>6853604.18</v>
      </c>
    </row>
    <row r="38" spans="5:27" ht="18.75">
      <c r="E38" s="14">
        <f>E36-'[1]2024-2026 (утверждено)'!$AD$9</f>
        <v>0</v>
      </c>
      <c r="G38" s="14"/>
      <c r="I38" s="14"/>
      <c r="J38" s="14"/>
      <c r="K38" s="14"/>
      <c r="L38" s="14"/>
      <c r="M38" s="14"/>
      <c r="N38" s="14"/>
      <c r="O38" s="14"/>
      <c r="R38" s="14">
        <f>R36-'[1]2024-2026 (утверждено)'!$AS$9</f>
        <v>0</v>
      </c>
      <c r="AA38" s="14">
        <f>AA36-'[1]2024-2026 (утверждено)'!$BB$9</f>
        <v>0</v>
      </c>
    </row>
    <row r="39" spans="3:27" ht="18.7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3:15" ht="18.75">
      <c r="M40" s="14"/>
      <c r="O40" s="14"/>
    </row>
    <row r="41" spans="7:31" ht="18.75" hidden="1">
      <c r="G41" s="2">
        <v>6121837.4642</v>
      </c>
      <c r="I41" s="2">
        <v>6121837.4642</v>
      </c>
      <c r="T41" s="2">
        <v>4274517.435</v>
      </c>
      <c r="V41" s="2">
        <v>4274517.435</v>
      </c>
      <c r="X41" s="2">
        <v>4274517.435</v>
      </c>
      <c r="AC41" s="2">
        <v>3340586.9799999995</v>
      </c>
      <c r="AE41" s="2">
        <v>3340586.9799999995</v>
      </c>
    </row>
    <row r="42" spans="29:31" ht="18.75" hidden="1">
      <c r="AC42" s="14">
        <f>+AC41-AC32</f>
        <v>0</v>
      </c>
      <c r="AE42" s="14">
        <f>+AE41-AE32</f>
        <v>0</v>
      </c>
    </row>
    <row r="43" spans="7:24" ht="18.75" hidden="1">
      <c r="G43" s="14">
        <f>+G41-G32</f>
        <v>0</v>
      </c>
      <c r="I43" s="14">
        <f>+I41-I32</f>
        <v>0</v>
      </c>
      <c r="J43" s="14"/>
      <c r="K43" s="14"/>
      <c r="L43" s="14"/>
      <c r="M43" s="14"/>
      <c r="N43" s="14"/>
      <c r="O43" s="14"/>
      <c r="T43" s="14">
        <f>+T41-T32</f>
        <v>0</v>
      </c>
      <c r="V43" s="14">
        <f>+V41-V32</f>
        <v>-504000</v>
      </c>
      <c r="X43" s="14">
        <f>+X41-X32</f>
        <v>-504000</v>
      </c>
    </row>
    <row r="44" ht="18.75" hidden="1"/>
  </sheetData>
  <sheetProtection/>
  <mergeCells count="9">
    <mergeCell ref="P9:X9"/>
    <mergeCell ref="Y9:AE9"/>
    <mergeCell ref="A7:AE7"/>
    <mergeCell ref="G1:AC1"/>
    <mergeCell ref="G3:AC3"/>
    <mergeCell ref="A9:A10"/>
    <mergeCell ref="B9:B10"/>
    <mergeCell ref="C9:O9"/>
    <mergeCell ref="G2:AE2"/>
  </mergeCells>
  <printOptions/>
  <pageMargins left="1.0236220472440944" right="0.4724409448818898" top="0.7874015748031497" bottom="0.7874015748031497" header="0" footer="0"/>
  <pageSetup fitToHeight="0" fitToWidth="1" horizontalDpi="600" verticalDpi="600" orientation="portrait" paperSize="9" scale="48" r:id="rId1"/>
  <headerFooter differentFirst="1">
    <oddHeader>&amp;C&amp;"Times New Roman,обычный"&amp;12
&amp;P</oddHeader>
  </headerFooter>
  <colBreaks count="1" manualBreakCount="1">
    <brk id="3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odb3</dc:creator>
  <cp:keywords/>
  <dc:description/>
  <cp:lastModifiedBy>Чугрова Мария</cp:lastModifiedBy>
  <cp:lastPrinted>2024-03-06T12:07:56Z</cp:lastPrinted>
  <dcterms:created xsi:type="dcterms:W3CDTF">2007-10-30T09:25:12Z</dcterms:created>
  <dcterms:modified xsi:type="dcterms:W3CDTF">2024-03-19T07:02:13Z</dcterms:modified>
  <cp:category/>
  <cp:version/>
  <cp:contentType/>
  <cp:contentStatus/>
</cp:coreProperties>
</file>