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065" windowWidth="10905" windowHeight="9345" activeTab="0"/>
  </bookViews>
  <sheets>
    <sheet name="2017-2018-2019" sheetId="1" r:id="rId1"/>
    <sheet name="Лист1" sheetId="2" r:id="rId2"/>
  </sheets>
  <definedNames>
    <definedName name="_xlnm.Print_Titles" localSheetId="0">'2017-2018-2019'!$16:$18</definedName>
  </definedNames>
  <calcPr fullCalcOnLoad="1"/>
</workbook>
</file>

<file path=xl/sharedStrings.xml><?xml version="1.0" encoding="utf-8"?>
<sst xmlns="http://schemas.openxmlformats.org/spreadsheetml/2006/main" count="68" uniqueCount="58">
  <si>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</si>
  <si>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</si>
  <si>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</si>
  <si>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</si>
  <si>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</si>
  <si>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</si>
  <si>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</si>
  <si>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</si>
  <si>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</si>
  <si>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</si>
  <si>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</si>
  <si>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</si>
  <si>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</si>
  <si>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</si>
  <si>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</si>
  <si>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</si>
  <si>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</si>
  <si>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</si>
  <si>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</si>
  <si>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</si>
  <si>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</si>
  <si>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</si>
  <si>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</si>
  <si>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</si>
  <si>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</si>
  <si>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</si>
  <si>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</si>
  <si>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 xml:space="preserve">2017 год </t>
  </si>
  <si>
    <t xml:space="preserve">2019 год 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</si>
  <si>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</si>
  <si>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</si>
  <si>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</si>
  <si>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</si>
  <si>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2.2</t>
  </si>
  <si>
    <t>09</t>
  </si>
  <si>
    <t>Приложение № 14</t>
  </si>
  <si>
    <t>Д.В. Жердев</t>
  </si>
  <si>
    <t>2.3</t>
  </si>
  <si>
    <t xml:space="preserve">Внутреннее газоснабжение (перевод на природный газ) 18-ти многоквартирных домов района «Октябрьский» г. Петрозаводска </t>
  </si>
  <si>
    <t xml:space="preserve">2018 год </t>
  </si>
  <si>
    <t>Реконструкция улицы Достоевского на участке от ул. Зайцева до пр. Октябрьского в г. Петрозаводске</t>
  </si>
  <si>
    <t>(тыс.руб.)</t>
  </si>
  <si>
    <t xml:space="preserve">Строительство путепровода через железнодорожные пути в створе ул.Гоголя, г. Петрозаводск (0,9 км/345 пог.м) </t>
  </si>
  <si>
    <t>Строительство сетей наружного освещения по улицам Калиновая, Усадебная, Тенистая, Розовая, Цветочная, Серебристая, 2-ой Усадебный проезд микрорайона ТИЗ «Усадьба» жилого района «Кукковка-III» в г.Петрозаводске</t>
  </si>
  <si>
    <t>Изменения</t>
  </si>
  <si>
    <t>Включено в проект решения на сессию ПГС 07.06.2017</t>
  </si>
  <si>
    <t>Заместитель председателя комитета жилищно-коммунального хозяйства - начальник управления городского хозяйства и транспорта</t>
  </si>
  <si>
    <t>Ю.И. Мизинкова</t>
  </si>
  <si>
    <t>Строительство наплавного моста в жилом районе «Соломенное» в г.Петрозаводске (в том числе ПИР)</t>
  </si>
  <si>
    <t xml:space="preserve">Строительство газопровода распределительного (уличная сеть) в микрорайоне «Университетский городок»  </t>
  </si>
  <si>
    <t>Заместитель председателя комитета - начальник управления архитектуры и градостроительства комитета экономики и управления муниципальным имуществом</t>
  </si>
  <si>
    <t>А.В.Иванов</t>
  </si>
  <si>
    <t xml:space="preserve">Поправка Главы </t>
  </si>
  <si>
    <t>2018 год</t>
  </si>
  <si>
    <t>2017 год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</si>
  <si>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2017 год и на плановый период 2018 и 2019 годов </t>
  </si>
  <si>
    <r>
      <t>Приложение №</t>
    </r>
    <r>
      <rPr>
        <sz val="14"/>
        <color indexed="8"/>
        <rFont val="Times New Roman"/>
        <family val="1"/>
      </rPr>
      <t xml:space="preserve"> 7</t>
    </r>
  </si>
  <si>
    <t>от  07.06.2017  №  28/06-115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</si>
</sst>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>
      <alignment horizontal="center" vertical="center" wrapText="1"/>
    </xf>
    <xf numFmtId="188" fontId="2" fillId="0" borderId="18" xfId="58" applyNumberFormat="1" applyFont="1" applyBorder="1" applyAlignment="1">
      <alignment horizontal="center" vertical="center"/>
    </xf>
    <xf numFmtId="188" fontId="3" fillId="0" borderId="18" xfId="58" applyNumberFormat="1" applyFont="1" applyBorder="1" applyAlignment="1">
      <alignment horizontal="center" vertical="center"/>
    </xf>
    <xf numFmtId="188" fontId="2" fillId="0" borderId="18" xfId="58" applyNumberFormat="1" applyFont="1" applyFill="1" applyBorder="1" applyAlignment="1">
      <alignment horizontal="center" vertical="center" wrapText="1"/>
    </xf>
    <xf numFmtId="188" fontId="3" fillId="0" borderId="18" xfId="58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2" fillId="0" borderId="11" xfId="58" applyNumberFormat="1" applyFont="1" applyBorder="1" applyAlignment="1">
      <alignment horizontal="center" vertical="center"/>
    </xf>
    <xf numFmtId="188" fontId="3" fillId="0" borderId="11" xfId="58" applyNumberFormat="1" applyFont="1" applyBorder="1" applyAlignment="1">
      <alignment horizontal="center" vertical="center"/>
    </xf>
    <xf numFmtId="188" fontId="2" fillId="0" borderId="11" xfId="58" applyNumberFormat="1" applyFont="1" applyFill="1" applyBorder="1" applyAlignment="1">
      <alignment horizontal="center" vertical="center" wrapText="1"/>
    </xf>
    <xf numFmtId="188" fontId="3" fillId="0" borderId="11" xfId="58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188" fontId="3" fillId="0" borderId="21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188" fontId="3" fillId="0" borderId="24" xfId="0" applyNumberFormat="1" applyFont="1" applyFill="1" applyBorder="1" applyAlignment="1">
      <alignment horizontal="center" vertical="center" wrapText="1"/>
    </xf>
    <xf numFmtId="188" fontId="2" fillId="0" borderId="25" xfId="0" applyNumberFormat="1" applyFont="1" applyFill="1" applyBorder="1" applyAlignment="1">
      <alignment horizontal="center" vertical="center" wrapText="1"/>
    </xf>
    <xf numFmtId="188" fontId="2" fillId="0" borderId="25" xfId="58" applyNumberFormat="1" applyFont="1" applyBorder="1" applyAlignment="1">
      <alignment horizontal="center" vertical="center"/>
    </xf>
    <xf numFmtId="188" fontId="3" fillId="0" borderId="25" xfId="58" applyNumberFormat="1" applyFont="1" applyBorder="1" applyAlignment="1">
      <alignment horizontal="center" vertical="center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5" xfId="58" applyNumberFormat="1" applyFont="1" applyFill="1" applyBorder="1" applyAlignment="1">
      <alignment horizontal="center" vertical="center" wrapText="1"/>
    </xf>
    <xf numFmtId="188" fontId="2" fillId="0" borderId="26" xfId="58" applyNumberFormat="1" applyFont="1" applyBorder="1" applyAlignment="1">
      <alignment horizontal="center" vertical="center"/>
    </xf>
    <xf numFmtId="188" fontId="2" fillId="0" borderId="22" xfId="58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187" fontId="2" fillId="0" borderId="0" xfId="58" applyFont="1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188" fontId="2" fillId="0" borderId="28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88" fontId="2" fillId="0" borderId="27" xfId="58" applyNumberFormat="1" applyFont="1" applyFill="1" applyBorder="1" applyAlignment="1">
      <alignment horizontal="center" vertical="center" wrapText="1"/>
    </xf>
    <xf numFmtId="188" fontId="2" fillId="0" borderId="28" xfId="58" applyNumberFormat="1" applyFont="1" applyFill="1" applyBorder="1" applyAlignment="1">
      <alignment horizontal="center" vertical="center" wrapText="1"/>
    </xf>
    <xf numFmtId="188" fontId="2" fillId="0" borderId="29" xfId="58" applyNumberFormat="1" applyFont="1" applyFill="1" applyBorder="1" applyAlignment="1">
      <alignment horizontal="center" vertical="center" wrapText="1"/>
    </xf>
    <xf numFmtId="188" fontId="2" fillId="0" borderId="29" xfId="58" applyNumberFormat="1" applyFont="1" applyBorder="1" applyAlignment="1">
      <alignment horizontal="center" vertical="center"/>
    </xf>
    <xf numFmtId="188" fontId="2" fillId="0" borderId="30" xfId="58" applyNumberFormat="1" applyFont="1" applyFill="1" applyBorder="1" applyAlignment="1">
      <alignment horizontal="center" vertical="center" wrapText="1"/>
    </xf>
    <xf numFmtId="188" fontId="2" fillId="0" borderId="28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88" fontId="3" fillId="0" borderId="13" xfId="58" applyNumberFormat="1" applyFont="1" applyBorder="1" applyAlignment="1">
      <alignment horizontal="center" vertical="center"/>
    </xf>
    <xf numFmtId="188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horizontal="center" vertical="center"/>
    </xf>
    <xf numFmtId="188" fontId="3" fillId="0" borderId="23" xfId="58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88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7.57421875" style="3" customWidth="1"/>
    <col min="2" max="2" width="79.57421875" style="3" customWidth="1"/>
    <col min="3" max="3" width="12.57421875" style="3" customWidth="1"/>
    <col min="4" max="4" width="15.140625" style="3" customWidth="1"/>
    <col min="5" max="7" width="14.421875" style="3" hidden="1" customWidth="1"/>
    <col min="8" max="8" width="17.8515625" style="3" hidden="1" customWidth="1"/>
    <col min="9" max="9" width="19.00390625" style="3" hidden="1" customWidth="1"/>
    <col min="10" max="11" width="14.28125" style="3" hidden="1" customWidth="1"/>
    <col min="12" max="12" width="16.28125" style="3" hidden="1" customWidth="1"/>
    <col min="13" max="13" width="14.7109375" style="3" customWidth="1"/>
    <col min="14" max="14" width="14.28125" style="3" customWidth="1"/>
    <col min="15" max="15" width="14.140625" style="3" hidden="1" customWidth="1"/>
    <col min="16" max="16" width="15.28125" style="3" hidden="1" customWidth="1"/>
    <col min="17" max="17" width="14.28125" style="3" customWidth="1"/>
    <col min="18" max="19" width="10.421875" style="3" bestFit="1" customWidth="1"/>
    <col min="20" max="16384" width="9.140625" style="3" customWidth="1"/>
  </cols>
  <sheetData>
    <row r="1" spans="2:4" ht="24.75" customHeight="1">
      <c r="B1" s="2"/>
      <c r="D1" s="3" t="s">
        <v>56</v>
      </c>
    </row>
    <row r="2" spans="2:4" ht="18.75">
      <c r="B2" s="2"/>
      <c r="D2" s="3" t="s">
        <v>20</v>
      </c>
    </row>
    <row r="3" spans="2:16" ht="18.75">
      <c r="B3" s="2"/>
      <c r="D3" s="132" t="s">
        <v>57</v>
      </c>
      <c r="E3" s="12"/>
      <c r="F3" s="12"/>
      <c r="G3" s="12"/>
      <c r="H3" s="12"/>
      <c r="I3" s="12"/>
      <c r="J3" s="12"/>
      <c r="K3" s="12"/>
      <c r="L3" s="12"/>
      <c r="N3" s="12"/>
      <c r="O3" s="12"/>
      <c r="P3" s="12"/>
    </row>
    <row r="4" spans="2:15" ht="18.75">
      <c r="B4" s="2"/>
      <c r="C4" s="2"/>
      <c r="E4" s="2"/>
      <c r="F4" s="2"/>
      <c r="G4" s="2"/>
      <c r="H4" s="2"/>
      <c r="I4" s="2"/>
      <c r="J4" s="2"/>
      <c r="K4" s="2"/>
      <c r="N4" s="2"/>
      <c r="O4" s="2"/>
    </row>
    <row r="5" spans="2:15" ht="18.75">
      <c r="B5" s="2"/>
      <c r="C5" s="19"/>
      <c r="E5" s="2"/>
      <c r="F5" s="2"/>
      <c r="G5" s="2"/>
      <c r="H5" s="2"/>
      <c r="I5" s="2"/>
      <c r="J5" s="2"/>
      <c r="K5" s="2"/>
      <c r="N5" s="2"/>
      <c r="O5" s="2"/>
    </row>
    <row r="6" spans="1:15" ht="18.75">
      <c r="A6" s="33"/>
      <c r="B6" s="33"/>
      <c r="C6" s="33"/>
      <c r="D6" s="3" t="s">
        <v>35</v>
      </c>
      <c r="E6" s="33"/>
      <c r="F6" s="33"/>
      <c r="G6" s="33"/>
      <c r="H6" s="33"/>
      <c r="I6" s="33"/>
      <c r="J6" s="33"/>
      <c r="K6" s="33"/>
      <c r="N6" s="33"/>
      <c r="O6" s="33"/>
    </row>
    <row r="7" spans="1:15" ht="18.75">
      <c r="A7" s="33"/>
      <c r="B7" s="33"/>
      <c r="C7" s="33"/>
      <c r="E7" s="33"/>
      <c r="F7" s="33"/>
      <c r="G7" s="33"/>
      <c r="H7" s="33"/>
      <c r="I7" s="33"/>
      <c r="J7" s="33"/>
      <c r="K7" s="33"/>
      <c r="N7" s="33"/>
      <c r="O7" s="33"/>
    </row>
    <row r="9" spans="1:17" ht="93" customHeight="1">
      <c r="A9" s="98" t="s">
        <v>55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</row>
    <row r="10" spans="1:11" ht="24.75" customHeight="1" hidden="1">
      <c r="A10" s="33"/>
      <c r="B10" s="33"/>
      <c r="C10" s="33"/>
      <c r="E10" s="33"/>
      <c r="F10" s="33"/>
      <c r="G10" s="33"/>
      <c r="H10" s="33"/>
      <c r="I10" s="33"/>
      <c r="J10" s="33"/>
      <c r="K10" s="33"/>
    </row>
    <row r="11" spans="1:11" ht="24.75" customHeight="1" hidden="1">
      <c r="A11" s="33"/>
      <c r="B11" s="33"/>
      <c r="C11" s="33"/>
      <c r="E11" s="33"/>
      <c r="F11" s="33"/>
      <c r="G11" s="33"/>
      <c r="H11" s="33"/>
      <c r="I11" s="33"/>
      <c r="J11" s="33"/>
      <c r="K11" s="33"/>
    </row>
    <row r="12" spans="1:11" ht="22.5" customHeight="1" hidden="1">
      <c r="A12" s="33"/>
      <c r="B12" s="33"/>
      <c r="C12" s="33"/>
      <c r="E12" s="33"/>
      <c r="F12" s="33"/>
      <c r="G12" s="33"/>
      <c r="H12" s="33"/>
      <c r="I12" s="33"/>
      <c r="J12" s="33"/>
      <c r="K12" s="33"/>
    </row>
    <row r="13" ht="19.5" customHeight="1" hidden="1"/>
    <row r="14" spans="1:13" ht="18.75" hidden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19.5" thickBot="1">
      <c r="Q15" s="4" t="s">
        <v>41</v>
      </c>
    </row>
    <row r="16" spans="1:17" ht="19.5" customHeight="1">
      <c r="A16" s="121" t="s">
        <v>0</v>
      </c>
      <c r="B16" s="118" t="s">
        <v>19</v>
      </c>
      <c r="C16" s="118" t="s">
        <v>5</v>
      </c>
      <c r="D16" s="124" t="s">
        <v>6</v>
      </c>
      <c r="E16" s="100" t="s">
        <v>27</v>
      </c>
      <c r="F16" s="101"/>
      <c r="G16" s="102"/>
      <c r="H16" s="127" t="s">
        <v>44</v>
      </c>
      <c r="I16" s="127" t="s">
        <v>45</v>
      </c>
      <c r="J16" s="94" t="s">
        <v>39</v>
      </c>
      <c r="K16" s="94"/>
      <c r="L16" s="127" t="s">
        <v>52</v>
      </c>
      <c r="M16" s="127" t="s">
        <v>54</v>
      </c>
      <c r="N16" s="127" t="s">
        <v>53</v>
      </c>
      <c r="O16" s="101" t="s">
        <v>28</v>
      </c>
      <c r="P16" s="101"/>
      <c r="Q16" s="113"/>
    </row>
    <row r="17" spans="1:17" ht="30.75" customHeight="1">
      <c r="A17" s="122"/>
      <c r="B17" s="119"/>
      <c r="C17" s="119"/>
      <c r="D17" s="125"/>
      <c r="E17" s="103"/>
      <c r="F17" s="104"/>
      <c r="G17" s="105"/>
      <c r="H17" s="128"/>
      <c r="I17" s="128"/>
      <c r="J17" s="95"/>
      <c r="K17" s="95"/>
      <c r="L17" s="130"/>
      <c r="M17" s="128"/>
      <c r="N17" s="130"/>
      <c r="O17" s="104"/>
      <c r="P17" s="104"/>
      <c r="Q17" s="114"/>
    </row>
    <row r="18" spans="1:17" ht="57" customHeight="1" thickBot="1">
      <c r="A18" s="123"/>
      <c r="B18" s="120"/>
      <c r="C18" s="120"/>
      <c r="D18" s="126"/>
      <c r="E18" s="106"/>
      <c r="F18" s="107"/>
      <c r="G18" s="108"/>
      <c r="H18" s="129"/>
      <c r="I18" s="129"/>
      <c r="J18" s="96"/>
      <c r="K18" s="96"/>
      <c r="L18" s="131"/>
      <c r="M18" s="129"/>
      <c r="N18" s="131"/>
      <c r="O18" s="107"/>
      <c r="P18" s="107"/>
      <c r="Q18" s="115"/>
    </row>
    <row r="19" spans="1:17" ht="16.5" customHeight="1" thickBot="1">
      <c r="A19" s="26" t="s">
        <v>21</v>
      </c>
      <c r="B19" s="30">
        <v>2</v>
      </c>
      <c r="C19" s="30">
        <v>3</v>
      </c>
      <c r="D19" s="34">
        <v>4</v>
      </c>
      <c r="E19" s="47">
        <v>5</v>
      </c>
      <c r="F19" s="31">
        <v>6</v>
      </c>
      <c r="G19" s="34">
        <v>5</v>
      </c>
      <c r="H19" s="34">
        <v>6</v>
      </c>
      <c r="I19" s="34">
        <v>5</v>
      </c>
      <c r="J19" s="31">
        <v>8</v>
      </c>
      <c r="K19" s="31">
        <v>9</v>
      </c>
      <c r="L19" s="31">
        <v>6</v>
      </c>
      <c r="M19" s="31">
        <v>5</v>
      </c>
      <c r="N19" s="31">
        <v>6</v>
      </c>
      <c r="O19" s="62">
        <v>11</v>
      </c>
      <c r="P19" s="54">
        <v>12</v>
      </c>
      <c r="Q19" s="55">
        <v>7</v>
      </c>
    </row>
    <row r="20" spans="1:17" ht="18.75">
      <c r="A20" s="25">
        <v>1</v>
      </c>
      <c r="B20" s="27" t="s">
        <v>1</v>
      </c>
      <c r="C20" s="28" t="s">
        <v>4</v>
      </c>
      <c r="D20" s="43"/>
      <c r="E20" s="48">
        <f aca="true" t="shared" si="0" ref="E20:Q20">+E21</f>
        <v>14400</v>
      </c>
      <c r="F20" s="29">
        <f t="shared" si="0"/>
        <v>4296.87259</v>
      </c>
      <c r="G20" s="35">
        <f aca="true" t="shared" si="1" ref="G20:L20">+G21</f>
        <v>17714.9</v>
      </c>
      <c r="H20" s="35">
        <f t="shared" si="1"/>
        <v>30000</v>
      </c>
      <c r="I20" s="35">
        <f t="shared" si="1"/>
        <v>47714.9</v>
      </c>
      <c r="J20" s="35">
        <f t="shared" si="1"/>
        <v>25139.6</v>
      </c>
      <c r="K20" s="35">
        <f t="shared" si="1"/>
        <v>29982.91743</v>
      </c>
      <c r="L20" s="35">
        <f t="shared" si="1"/>
        <v>0</v>
      </c>
      <c r="M20" s="29">
        <f>I20+L20</f>
        <v>47714.9</v>
      </c>
      <c r="N20" s="29">
        <f t="shared" si="0"/>
        <v>55122.51743</v>
      </c>
      <c r="O20" s="63">
        <f t="shared" si="0"/>
        <v>0</v>
      </c>
      <c r="P20" s="56">
        <f t="shared" si="0"/>
        <v>29982.91743</v>
      </c>
      <c r="Q20" s="57">
        <f t="shared" si="0"/>
        <v>29982.91743</v>
      </c>
    </row>
    <row r="21" spans="1:17" ht="18.75">
      <c r="A21" s="13" t="s">
        <v>2</v>
      </c>
      <c r="B21" s="7" t="s">
        <v>30</v>
      </c>
      <c r="C21" s="17" t="s">
        <v>4</v>
      </c>
      <c r="D21" s="44" t="s">
        <v>34</v>
      </c>
      <c r="E21" s="49">
        <f>E23+E26+E24</f>
        <v>14400</v>
      </c>
      <c r="F21" s="20">
        <f aca="true" t="shared" si="2" ref="F21:K21">F23+F26+F24</f>
        <v>4296.87259</v>
      </c>
      <c r="G21" s="36">
        <f>G23+G26+G24+G25</f>
        <v>17714.9</v>
      </c>
      <c r="H21" s="36">
        <f>H23+H26+H24+H25</f>
        <v>30000</v>
      </c>
      <c r="I21" s="36">
        <f>I23+I26+I24+I25</f>
        <v>47714.9</v>
      </c>
      <c r="J21" s="20">
        <f t="shared" si="2"/>
        <v>25139.6</v>
      </c>
      <c r="K21" s="20">
        <f t="shared" si="2"/>
        <v>29982.91743</v>
      </c>
      <c r="L21" s="20"/>
      <c r="M21" s="97">
        <f>I21+L21</f>
        <v>47714.9</v>
      </c>
      <c r="N21" s="20">
        <f>N23+N26+N24+N25</f>
        <v>55122.51743</v>
      </c>
      <c r="O21" s="64">
        <f>O23+O26+O24+O25</f>
        <v>0</v>
      </c>
      <c r="P21" s="41">
        <f>P23+P26+P24+P25</f>
        <v>29982.91743</v>
      </c>
      <c r="Q21" s="42">
        <f>Q23+Q26+Q24+Q25</f>
        <v>29982.91743</v>
      </c>
    </row>
    <row r="22" spans="1:17" ht="18.75">
      <c r="A22" s="13"/>
      <c r="B22" s="1" t="s">
        <v>3</v>
      </c>
      <c r="C22" s="17"/>
      <c r="D22" s="44"/>
      <c r="E22" s="49"/>
      <c r="F22" s="20"/>
      <c r="G22" s="36"/>
      <c r="H22" s="36"/>
      <c r="I22" s="36"/>
      <c r="J22" s="20"/>
      <c r="K22" s="20"/>
      <c r="L22" s="20"/>
      <c r="M22" s="97"/>
      <c r="N22" s="20"/>
      <c r="O22" s="64"/>
      <c r="P22" s="41"/>
      <c r="Q22" s="42"/>
    </row>
    <row r="23" spans="1:17" ht="38.25" customHeight="1">
      <c r="A23" s="13"/>
      <c r="B23" s="1" t="s">
        <v>48</v>
      </c>
      <c r="C23" s="8"/>
      <c r="D23" s="45"/>
      <c r="E23" s="50">
        <f>13760.3+639.7</f>
        <v>14400</v>
      </c>
      <c r="F23" s="21"/>
      <c r="G23" s="37">
        <f>E23+F23</f>
        <v>14400</v>
      </c>
      <c r="H23" s="37"/>
      <c r="I23" s="37">
        <f>+G23+H23</f>
        <v>14400</v>
      </c>
      <c r="J23" s="21">
        <f>25779.3-639.7</f>
        <v>25139.6</v>
      </c>
      <c r="K23" s="21"/>
      <c r="L23" s="21"/>
      <c r="M23" s="97">
        <f aca="true" t="shared" si="3" ref="M23:M45">I23+L23</f>
        <v>14400</v>
      </c>
      <c r="N23" s="21">
        <f>J23+K23</f>
        <v>25139.6</v>
      </c>
      <c r="O23" s="65">
        <v>0</v>
      </c>
      <c r="P23" s="41"/>
      <c r="Q23" s="42">
        <f>O23+P23</f>
        <v>0</v>
      </c>
    </row>
    <row r="24" spans="1:17" ht="38.25" customHeight="1">
      <c r="A24" s="60"/>
      <c r="B24" s="61" t="s">
        <v>42</v>
      </c>
      <c r="C24" s="8"/>
      <c r="D24" s="45"/>
      <c r="E24" s="50">
        <v>0</v>
      </c>
      <c r="F24" s="21">
        <v>4296.87259</v>
      </c>
      <c r="G24" s="37">
        <v>2884.9</v>
      </c>
      <c r="H24" s="37">
        <v>30000</v>
      </c>
      <c r="I24" s="37">
        <f>+G24+H24</f>
        <v>32884.9</v>
      </c>
      <c r="J24" s="21">
        <v>0</v>
      </c>
      <c r="K24" s="21"/>
      <c r="L24" s="21"/>
      <c r="M24" s="97">
        <f t="shared" si="3"/>
        <v>32884.9</v>
      </c>
      <c r="N24" s="21">
        <f>J24+K24</f>
        <v>0</v>
      </c>
      <c r="O24" s="65">
        <v>0</v>
      </c>
      <c r="P24" s="41"/>
      <c r="Q24" s="42">
        <f>O24+P24</f>
        <v>0</v>
      </c>
    </row>
    <row r="25" spans="1:17" ht="78.75" customHeight="1">
      <c r="A25" s="60"/>
      <c r="B25" s="61" t="s">
        <v>43</v>
      </c>
      <c r="C25" s="8"/>
      <c r="D25" s="45"/>
      <c r="E25" s="50"/>
      <c r="F25" s="21">
        <v>430</v>
      </c>
      <c r="G25" s="21">
        <f>+F25</f>
        <v>430</v>
      </c>
      <c r="H25" s="69"/>
      <c r="I25" s="37">
        <f>+G25+H25</f>
        <v>430</v>
      </c>
      <c r="J25" s="69"/>
      <c r="K25" s="21"/>
      <c r="L25" s="37"/>
      <c r="M25" s="97">
        <f t="shared" si="3"/>
        <v>430</v>
      </c>
      <c r="N25" s="37">
        <v>0</v>
      </c>
      <c r="O25" s="70"/>
      <c r="P25" s="41"/>
      <c r="Q25" s="42">
        <v>0</v>
      </c>
    </row>
    <row r="26" spans="1:17" ht="38.25" customHeight="1">
      <c r="A26" s="60"/>
      <c r="B26" s="61" t="s">
        <v>40</v>
      </c>
      <c r="C26" s="8"/>
      <c r="D26" s="45"/>
      <c r="E26" s="50">
        <v>0</v>
      </c>
      <c r="F26" s="21"/>
      <c r="G26" s="37">
        <f>E26+F26</f>
        <v>0</v>
      </c>
      <c r="H26" s="37"/>
      <c r="I26" s="37">
        <f>+G26+H26</f>
        <v>0</v>
      </c>
      <c r="J26" s="21">
        <v>0</v>
      </c>
      <c r="K26" s="21">
        <v>29982.91743</v>
      </c>
      <c r="L26" s="21"/>
      <c r="M26" s="97">
        <f t="shared" si="3"/>
        <v>0</v>
      </c>
      <c r="N26" s="21">
        <f>J26+K26</f>
        <v>29982.91743</v>
      </c>
      <c r="O26" s="65">
        <v>0</v>
      </c>
      <c r="P26" s="41">
        <v>29982.91743</v>
      </c>
      <c r="Q26" s="42">
        <f>O26+P26</f>
        <v>29982.91743</v>
      </c>
    </row>
    <row r="27" spans="1:17" ht="29.25" customHeight="1" hidden="1">
      <c r="A27" s="13"/>
      <c r="B27" s="1"/>
      <c r="C27" s="8"/>
      <c r="D27" s="45"/>
      <c r="E27" s="50"/>
      <c r="F27" s="21"/>
      <c r="G27" s="37"/>
      <c r="H27" s="37"/>
      <c r="I27" s="37"/>
      <c r="J27" s="21"/>
      <c r="K27" s="21"/>
      <c r="L27" s="21"/>
      <c r="M27" s="29">
        <f t="shared" si="3"/>
        <v>0</v>
      </c>
      <c r="N27" s="21"/>
      <c r="O27" s="65"/>
      <c r="P27" s="41"/>
      <c r="Q27" s="42"/>
    </row>
    <row r="28" spans="1:17" ht="18.75" hidden="1">
      <c r="A28" s="13"/>
      <c r="B28" s="16"/>
      <c r="C28" s="8"/>
      <c r="D28" s="45"/>
      <c r="E28" s="50"/>
      <c r="F28" s="21"/>
      <c r="G28" s="37"/>
      <c r="H28" s="37"/>
      <c r="I28" s="37"/>
      <c r="J28" s="21"/>
      <c r="K28" s="21"/>
      <c r="L28" s="21"/>
      <c r="M28" s="29">
        <f t="shared" si="3"/>
        <v>0</v>
      </c>
      <c r="N28" s="21"/>
      <c r="O28" s="65"/>
      <c r="P28" s="41"/>
      <c r="Q28" s="42"/>
    </row>
    <row r="29" spans="1:17" ht="18.75" hidden="1">
      <c r="A29" s="13"/>
      <c r="B29" s="16"/>
      <c r="C29" s="8"/>
      <c r="D29" s="45"/>
      <c r="E29" s="50"/>
      <c r="F29" s="21"/>
      <c r="G29" s="37"/>
      <c r="H29" s="37"/>
      <c r="I29" s="37"/>
      <c r="J29" s="21"/>
      <c r="K29" s="21"/>
      <c r="L29" s="21"/>
      <c r="M29" s="29">
        <f t="shared" si="3"/>
        <v>0</v>
      </c>
      <c r="N29" s="21"/>
      <c r="O29" s="65"/>
      <c r="P29" s="41"/>
      <c r="Q29" s="42"/>
    </row>
    <row r="30" spans="1:19" ht="18.75">
      <c r="A30" s="14" t="s">
        <v>31</v>
      </c>
      <c r="B30" s="9" t="s">
        <v>7</v>
      </c>
      <c r="C30" s="18" t="s">
        <v>9</v>
      </c>
      <c r="D30" s="46"/>
      <c r="E30" s="51">
        <f aca="true" t="shared" si="4" ref="E30:Q30">E31+E39+E35</f>
        <v>40293.3</v>
      </c>
      <c r="F30" s="22">
        <f t="shared" si="4"/>
        <v>0</v>
      </c>
      <c r="G30" s="38">
        <f t="shared" si="4"/>
        <v>51441.8</v>
      </c>
      <c r="H30" s="38">
        <f>H31+H39+H35</f>
        <v>-14320.288760000001</v>
      </c>
      <c r="I30" s="38">
        <f>I31+I39+I35</f>
        <v>37121.51124</v>
      </c>
      <c r="J30" s="38">
        <f>J31+J39+J35</f>
        <v>10000</v>
      </c>
      <c r="K30" s="38">
        <f>K31+K39+K35</f>
        <v>0</v>
      </c>
      <c r="L30" s="38">
        <f>L31+L39+L35</f>
        <v>0</v>
      </c>
      <c r="M30" s="29">
        <f t="shared" si="3"/>
        <v>37121.51124</v>
      </c>
      <c r="N30" s="22">
        <f t="shared" si="4"/>
        <v>10000</v>
      </c>
      <c r="O30" s="66">
        <f t="shared" si="4"/>
        <v>10000</v>
      </c>
      <c r="P30" s="58">
        <f t="shared" si="4"/>
        <v>0</v>
      </c>
      <c r="Q30" s="59">
        <f t="shared" si="4"/>
        <v>10000</v>
      </c>
      <c r="S30" s="15"/>
    </row>
    <row r="31" spans="1:17" ht="18.75">
      <c r="A31" s="13" t="s">
        <v>32</v>
      </c>
      <c r="B31" s="1" t="s">
        <v>8</v>
      </c>
      <c r="C31" s="8" t="s">
        <v>9</v>
      </c>
      <c r="D31" s="45" t="s">
        <v>10</v>
      </c>
      <c r="E31" s="50">
        <f aca="true" t="shared" si="5" ref="E31:Q31">E34+E33</f>
        <v>12600</v>
      </c>
      <c r="F31" s="21">
        <f t="shared" si="5"/>
        <v>0</v>
      </c>
      <c r="G31" s="37">
        <f t="shared" si="5"/>
        <v>23748.5</v>
      </c>
      <c r="H31" s="37">
        <f>H34+H33</f>
        <v>-16220.2</v>
      </c>
      <c r="I31" s="37">
        <f>I34+I33</f>
        <v>7528.299999999999</v>
      </c>
      <c r="J31" s="21">
        <f t="shared" si="5"/>
        <v>10000</v>
      </c>
      <c r="K31" s="21">
        <f t="shared" si="5"/>
        <v>0</v>
      </c>
      <c r="L31" s="21"/>
      <c r="M31" s="97">
        <f t="shared" si="3"/>
        <v>7528.299999999999</v>
      </c>
      <c r="N31" s="21">
        <f t="shared" si="5"/>
        <v>10000</v>
      </c>
      <c r="O31" s="65">
        <f t="shared" si="5"/>
        <v>10000</v>
      </c>
      <c r="P31" s="41">
        <f t="shared" si="5"/>
        <v>0</v>
      </c>
      <c r="Q31" s="42">
        <f t="shared" si="5"/>
        <v>10000</v>
      </c>
    </row>
    <row r="32" spans="1:17" ht="18.75">
      <c r="A32" s="13"/>
      <c r="B32" s="1" t="s">
        <v>3</v>
      </c>
      <c r="C32" s="8"/>
      <c r="D32" s="45"/>
      <c r="E32" s="50"/>
      <c r="F32" s="21"/>
      <c r="G32" s="37"/>
      <c r="H32" s="37"/>
      <c r="I32" s="37"/>
      <c r="J32" s="21"/>
      <c r="K32" s="21"/>
      <c r="L32" s="21"/>
      <c r="M32" s="97"/>
      <c r="N32" s="21"/>
      <c r="O32" s="65"/>
      <c r="P32" s="41"/>
      <c r="Q32" s="42"/>
    </row>
    <row r="33" spans="1:17" ht="37.5">
      <c r="A33" s="13"/>
      <c r="B33" s="1" t="s">
        <v>24</v>
      </c>
      <c r="C33" s="8"/>
      <c r="D33" s="45"/>
      <c r="E33" s="50">
        <v>10000</v>
      </c>
      <c r="F33" s="21"/>
      <c r="G33" s="37">
        <v>21148.5</v>
      </c>
      <c r="H33" s="37">
        <v>-16220.2</v>
      </c>
      <c r="I33" s="37">
        <f>+G33+H33</f>
        <v>4928.299999999999</v>
      </c>
      <c r="J33" s="21">
        <v>0</v>
      </c>
      <c r="K33" s="21"/>
      <c r="L33" s="21"/>
      <c r="M33" s="97">
        <f t="shared" si="3"/>
        <v>4928.299999999999</v>
      </c>
      <c r="N33" s="21">
        <f>J33+K33</f>
        <v>0</v>
      </c>
      <c r="O33" s="65">
        <v>0</v>
      </c>
      <c r="P33" s="41"/>
      <c r="Q33" s="42">
        <f>O33+P33</f>
        <v>0</v>
      </c>
    </row>
    <row r="34" spans="1:17" ht="75.75" customHeight="1">
      <c r="A34" s="13"/>
      <c r="B34" s="1" t="s">
        <v>17</v>
      </c>
      <c r="C34" s="8"/>
      <c r="D34" s="45"/>
      <c r="E34" s="52">
        <v>2600</v>
      </c>
      <c r="F34" s="23"/>
      <c r="G34" s="39">
        <f>E34+F34</f>
        <v>2600</v>
      </c>
      <c r="H34" s="39"/>
      <c r="I34" s="37">
        <f>+G34+H34</f>
        <v>2600</v>
      </c>
      <c r="J34" s="23">
        <v>10000</v>
      </c>
      <c r="K34" s="23"/>
      <c r="L34" s="23"/>
      <c r="M34" s="97">
        <f t="shared" si="3"/>
        <v>2600</v>
      </c>
      <c r="N34" s="23">
        <f>J34+K34</f>
        <v>10000</v>
      </c>
      <c r="O34" s="67">
        <v>10000</v>
      </c>
      <c r="P34" s="41"/>
      <c r="Q34" s="42">
        <f>O34+P34</f>
        <v>10000</v>
      </c>
    </row>
    <row r="35" spans="1:17" ht="18.75">
      <c r="A35" s="13" t="s">
        <v>33</v>
      </c>
      <c r="B35" s="1" t="s">
        <v>11</v>
      </c>
      <c r="C35" s="8" t="s">
        <v>9</v>
      </c>
      <c r="D35" s="45" t="s">
        <v>12</v>
      </c>
      <c r="E35" s="50">
        <f aca="true" t="shared" si="6" ref="E35:Q35">E37</f>
        <v>12693.3</v>
      </c>
      <c r="F35" s="21">
        <f t="shared" si="6"/>
        <v>0</v>
      </c>
      <c r="G35" s="37">
        <f>G37+G38</f>
        <v>12693.3</v>
      </c>
      <c r="H35" s="37">
        <f>H37+H38</f>
        <v>1899.91124</v>
      </c>
      <c r="I35" s="37">
        <f>I37+I38</f>
        <v>14593.211239999999</v>
      </c>
      <c r="J35" s="21">
        <f t="shared" si="6"/>
        <v>0</v>
      </c>
      <c r="K35" s="21">
        <f t="shared" si="6"/>
        <v>0</v>
      </c>
      <c r="L35" s="21"/>
      <c r="M35" s="97">
        <f t="shared" si="3"/>
        <v>14593.211239999999</v>
      </c>
      <c r="N35" s="21">
        <f t="shared" si="6"/>
        <v>0</v>
      </c>
      <c r="O35" s="65">
        <f t="shared" si="6"/>
        <v>0</v>
      </c>
      <c r="P35" s="41">
        <f t="shared" si="6"/>
        <v>0</v>
      </c>
      <c r="Q35" s="42">
        <f t="shared" si="6"/>
        <v>0</v>
      </c>
    </row>
    <row r="36" spans="1:17" ht="18.75">
      <c r="A36" s="13"/>
      <c r="B36" s="1" t="s">
        <v>3</v>
      </c>
      <c r="C36" s="8"/>
      <c r="D36" s="45"/>
      <c r="E36" s="50"/>
      <c r="F36" s="21"/>
      <c r="G36" s="37"/>
      <c r="H36" s="37"/>
      <c r="I36" s="37"/>
      <c r="J36" s="21"/>
      <c r="K36" s="21"/>
      <c r="L36" s="21"/>
      <c r="M36" s="97"/>
      <c r="N36" s="21"/>
      <c r="O36" s="65"/>
      <c r="P36" s="41"/>
      <c r="Q36" s="42"/>
    </row>
    <row r="37" spans="1:18" ht="44.25" customHeight="1">
      <c r="A37" s="13"/>
      <c r="B37" s="1" t="s">
        <v>38</v>
      </c>
      <c r="C37" s="8"/>
      <c r="D37" s="45"/>
      <c r="E37" s="52">
        <v>12693.3</v>
      </c>
      <c r="F37" s="23"/>
      <c r="G37" s="39">
        <f>E37+F37</f>
        <v>12693.3</v>
      </c>
      <c r="H37" s="39"/>
      <c r="I37" s="37">
        <f>+G37+H37</f>
        <v>12693.3</v>
      </c>
      <c r="J37" s="23">
        <v>0</v>
      </c>
      <c r="K37" s="23"/>
      <c r="L37" s="23"/>
      <c r="M37" s="97">
        <f t="shared" si="3"/>
        <v>12693.3</v>
      </c>
      <c r="N37" s="23">
        <f>J37+K37</f>
        <v>0</v>
      </c>
      <c r="O37" s="67">
        <v>0</v>
      </c>
      <c r="P37" s="41"/>
      <c r="Q37" s="42">
        <f>O37+P37</f>
        <v>0</v>
      </c>
      <c r="R37" s="6"/>
    </row>
    <row r="38" spans="1:18" ht="44.25" customHeight="1">
      <c r="A38" s="13"/>
      <c r="B38" s="1" t="s">
        <v>49</v>
      </c>
      <c r="C38" s="8"/>
      <c r="D38" s="45"/>
      <c r="E38" s="52"/>
      <c r="F38" s="23"/>
      <c r="G38" s="39">
        <v>0</v>
      </c>
      <c r="H38" s="39">
        <v>1899.91124</v>
      </c>
      <c r="I38" s="37">
        <f>+G38+H38</f>
        <v>1899.91124</v>
      </c>
      <c r="J38" s="23"/>
      <c r="K38" s="23"/>
      <c r="L38" s="23"/>
      <c r="M38" s="97">
        <f t="shared" si="3"/>
        <v>1899.91124</v>
      </c>
      <c r="N38" s="23">
        <v>0</v>
      </c>
      <c r="O38" s="67"/>
      <c r="P38" s="41"/>
      <c r="Q38" s="42">
        <v>0</v>
      </c>
      <c r="R38" s="6"/>
    </row>
    <row r="39" spans="1:18" ht="18.75">
      <c r="A39" s="13" t="s">
        <v>37</v>
      </c>
      <c r="B39" s="1" t="s">
        <v>22</v>
      </c>
      <c r="C39" s="8" t="s">
        <v>9</v>
      </c>
      <c r="D39" s="45" t="s">
        <v>23</v>
      </c>
      <c r="E39" s="52">
        <f aca="true" t="shared" si="7" ref="E39:Q39">E41</f>
        <v>15000</v>
      </c>
      <c r="F39" s="23">
        <f t="shared" si="7"/>
        <v>0</v>
      </c>
      <c r="G39" s="39">
        <f t="shared" si="7"/>
        <v>15000</v>
      </c>
      <c r="H39" s="39">
        <f t="shared" si="7"/>
        <v>0</v>
      </c>
      <c r="I39" s="39">
        <f t="shared" si="7"/>
        <v>15000</v>
      </c>
      <c r="J39" s="23">
        <f t="shared" si="7"/>
        <v>0</v>
      </c>
      <c r="K39" s="23">
        <f t="shared" si="7"/>
        <v>0</v>
      </c>
      <c r="L39" s="23"/>
      <c r="M39" s="97">
        <f t="shared" si="3"/>
        <v>15000</v>
      </c>
      <c r="N39" s="23">
        <f t="shared" si="7"/>
        <v>0</v>
      </c>
      <c r="O39" s="67">
        <f t="shared" si="7"/>
        <v>0</v>
      </c>
      <c r="P39" s="41">
        <f t="shared" si="7"/>
        <v>0</v>
      </c>
      <c r="Q39" s="42">
        <f t="shared" si="7"/>
        <v>0</v>
      </c>
      <c r="R39" s="6"/>
    </row>
    <row r="40" spans="1:18" ht="18.75">
      <c r="A40" s="13"/>
      <c r="B40" s="1" t="s">
        <v>3</v>
      </c>
      <c r="C40" s="8"/>
      <c r="D40" s="45"/>
      <c r="E40" s="52"/>
      <c r="F40" s="23"/>
      <c r="G40" s="39"/>
      <c r="H40" s="39"/>
      <c r="I40" s="39"/>
      <c r="J40" s="23"/>
      <c r="K40" s="23"/>
      <c r="L40" s="23"/>
      <c r="M40" s="97"/>
      <c r="N40" s="23"/>
      <c r="O40" s="67"/>
      <c r="P40" s="41"/>
      <c r="Q40" s="42"/>
      <c r="R40" s="6"/>
    </row>
    <row r="41" spans="1:18" ht="38.25" customHeight="1">
      <c r="A41" s="13"/>
      <c r="B41" s="1" t="s">
        <v>29</v>
      </c>
      <c r="C41" s="8"/>
      <c r="D41" s="45"/>
      <c r="E41" s="52">
        <v>15000</v>
      </c>
      <c r="F41" s="23"/>
      <c r="G41" s="39">
        <f>E41+F41</f>
        <v>15000</v>
      </c>
      <c r="H41" s="39"/>
      <c r="I41" s="37">
        <f>+G41+H41</f>
        <v>15000</v>
      </c>
      <c r="J41" s="23">
        <v>0</v>
      </c>
      <c r="K41" s="23"/>
      <c r="L41" s="23"/>
      <c r="M41" s="97">
        <f t="shared" si="3"/>
        <v>15000</v>
      </c>
      <c r="N41" s="23">
        <f>J41+K41</f>
        <v>0</v>
      </c>
      <c r="O41" s="67">
        <v>0</v>
      </c>
      <c r="P41" s="41"/>
      <c r="Q41" s="42">
        <f>O41+P41</f>
        <v>0</v>
      </c>
      <c r="R41" s="6"/>
    </row>
    <row r="42" spans="1:18" ht="18.75">
      <c r="A42" s="14" t="s">
        <v>13</v>
      </c>
      <c r="B42" s="9" t="s">
        <v>14</v>
      </c>
      <c r="C42" s="18" t="s">
        <v>16</v>
      </c>
      <c r="D42" s="46"/>
      <c r="E42" s="53">
        <f aca="true" t="shared" si="8" ref="E42:Q42">E43</f>
        <v>16809</v>
      </c>
      <c r="F42" s="24">
        <f t="shared" si="8"/>
        <v>15731.9</v>
      </c>
      <c r="G42" s="40">
        <f t="shared" si="8"/>
        <v>32540.9</v>
      </c>
      <c r="H42" s="40">
        <f t="shared" si="8"/>
        <v>0</v>
      </c>
      <c r="I42" s="40">
        <f t="shared" si="8"/>
        <v>32540.9</v>
      </c>
      <c r="J42" s="40">
        <f t="shared" si="8"/>
        <v>8292</v>
      </c>
      <c r="K42" s="40">
        <f t="shared" si="8"/>
        <v>0</v>
      </c>
      <c r="L42" s="40">
        <f t="shared" si="8"/>
        <v>28204.4</v>
      </c>
      <c r="M42" s="29">
        <f t="shared" si="3"/>
        <v>60745.3</v>
      </c>
      <c r="N42" s="24">
        <f t="shared" si="8"/>
        <v>8292</v>
      </c>
      <c r="O42" s="68">
        <f t="shared" si="8"/>
        <v>7829</v>
      </c>
      <c r="P42" s="58">
        <f t="shared" si="8"/>
        <v>0</v>
      </c>
      <c r="Q42" s="59">
        <f t="shared" si="8"/>
        <v>7829</v>
      </c>
      <c r="R42" s="6"/>
    </row>
    <row r="43" spans="1:18" ht="18.75">
      <c r="A43" s="13" t="s">
        <v>26</v>
      </c>
      <c r="B43" s="1" t="s">
        <v>15</v>
      </c>
      <c r="C43" s="8" t="s">
        <v>16</v>
      </c>
      <c r="D43" s="45" t="s">
        <v>4</v>
      </c>
      <c r="E43" s="52">
        <f aca="true" t="shared" si="9" ref="E43:Q43">+E45</f>
        <v>16809</v>
      </c>
      <c r="F43" s="23">
        <f t="shared" si="9"/>
        <v>15731.9</v>
      </c>
      <c r="G43" s="39">
        <f t="shared" si="9"/>
        <v>32540.9</v>
      </c>
      <c r="H43" s="39">
        <f>+H45</f>
        <v>0</v>
      </c>
      <c r="I43" s="39">
        <f>+I45</f>
        <v>32540.9</v>
      </c>
      <c r="J43" s="39">
        <f>+J45</f>
        <v>8292</v>
      </c>
      <c r="K43" s="39">
        <f>+K45</f>
        <v>0</v>
      </c>
      <c r="L43" s="39">
        <f>+L45</f>
        <v>28204.4</v>
      </c>
      <c r="M43" s="29">
        <f t="shared" si="3"/>
        <v>60745.3</v>
      </c>
      <c r="N43" s="23">
        <f t="shared" si="9"/>
        <v>8292</v>
      </c>
      <c r="O43" s="67">
        <f t="shared" si="9"/>
        <v>7829</v>
      </c>
      <c r="P43" s="41">
        <f t="shared" si="9"/>
        <v>0</v>
      </c>
      <c r="Q43" s="42">
        <f t="shared" si="9"/>
        <v>7829</v>
      </c>
      <c r="R43" s="6"/>
    </row>
    <row r="44" spans="1:18" ht="18.75">
      <c r="A44" s="13"/>
      <c r="B44" s="1" t="s">
        <v>3</v>
      </c>
      <c r="C44" s="8"/>
      <c r="D44" s="45"/>
      <c r="E44" s="52"/>
      <c r="F44" s="23"/>
      <c r="G44" s="39"/>
      <c r="H44" s="39"/>
      <c r="I44" s="39"/>
      <c r="J44" s="23"/>
      <c r="K44" s="23"/>
      <c r="L44" s="23"/>
      <c r="M44" s="97"/>
      <c r="N44" s="23"/>
      <c r="O44" s="67"/>
      <c r="P44" s="41"/>
      <c r="Q44" s="42"/>
      <c r="R44" s="6"/>
    </row>
    <row r="45" spans="1:18" ht="79.5" customHeight="1" thickBot="1">
      <c r="A45" s="74"/>
      <c r="B45" s="75" t="s">
        <v>25</v>
      </c>
      <c r="C45" s="76"/>
      <c r="D45" s="77"/>
      <c r="E45" s="78">
        <v>16809</v>
      </c>
      <c r="F45" s="79">
        <v>15731.9</v>
      </c>
      <c r="G45" s="80">
        <f>E45+F45</f>
        <v>32540.9</v>
      </c>
      <c r="H45" s="80"/>
      <c r="I45" s="81">
        <f>+G45+H45</f>
        <v>32540.9</v>
      </c>
      <c r="J45" s="79">
        <v>8292</v>
      </c>
      <c r="K45" s="79"/>
      <c r="L45" s="79">
        <v>28204.4</v>
      </c>
      <c r="M45" s="97">
        <f t="shared" si="3"/>
        <v>60745.3</v>
      </c>
      <c r="N45" s="79">
        <f>J45+K45</f>
        <v>8292</v>
      </c>
      <c r="O45" s="82">
        <v>7829</v>
      </c>
      <c r="P45" s="83"/>
      <c r="Q45" s="84">
        <f>O45+P45</f>
        <v>7829</v>
      </c>
      <c r="R45" s="6"/>
    </row>
    <row r="46" spans="1:17" s="5" customFormat="1" ht="24.75" customHeight="1" thickBot="1">
      <c r="A46" s="116" t="s">
        <v>18</v>
      </c>
      <c r="B46" s="117"/>
      <c r="C46" s="85"/>
      <c r="D46" s="86"/>
      <c r="E46" s="87">
        <f aca="true" t="shared" si="10" ref="E46:Q46">E30+E20+E42</f>
        <v>71502.3</v>
      </c>
      <c r="F46" s="88">
        <f t="shared" si="10"/>
        <v>20028.77259</v>
      </c>
      <c r="G46" s="89">
        <f t="shared" si="10"/>
        <v>101697.6</v>
      </c>
      <c r="H46" s="89">
        <f t="shared" si="10"/>
        <v>15679.711239999999</v>
      </c>
      <c r="I46" s="89">
        <f t="shared" si="10"/>
        <v>117377.31124000001</v>
      </c>
      <c r="J46" s="89">
        <f t="shared" si="10"/>
        <v>43431.6</v>
      </c>
      <c r="K46" s="89">
        <f t="shared" si="10"/>
        <v>29982.91743</v>
      </c>
      <c r="L46" s="89">
        <f>L30+L20+L42</f>
        <v>28204.4</v>
      </c>
      <c r="M46" s="89">
        <f t="shared" si="10"/>
        <v>145581.71124</v>
      </c>
      <c r="N46" s="88">
        <f t="shared" si="10"/>
        <v>73414.51743</v>
      </c>
      <c r="O46" s="90">
        <f t="shared" si="10"/>
        <v>17829</v>
      </c>
      <c r="P46" s="91">
        <f t="shared" si="10"/>
        <v>29982.91743</v>
      </c>
      <c r="Q46" s="92">
        <f t="shared" si="10"/>
        <v>47811.91743</v>
      </c>
    </row>
    <row r="47" spans="5:15" ht="18.7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5:15" ht="18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1:14" ht="58.5" customHeight="1" hidden="1">
      <c r="A50" s="111" t="s">
        <v>50</v>
      </c>
      <c r="B50" s="112"/>
      <c r="C50" s="93"/>
      <c r="N50" s="3" t="s">
        <v>51</v>
      </c>
    </row>
    <row r="51" spans="1:15" ht="18.75" hidden="1">
      <c r="A51" s="109"/>
      <c r="B51" s="1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4" ht="45" customHeight="1" hidden="1">
      <c r="A52" s="111" t="s">
        <v>46</v>
      </c>
      <c r="B52" s="112"/>
      <c r="C52" s="32"/>
      <c r="N52" s="3" t="s">
        <v>47</v>
      </c>
    </row>
    <row r="53" spans="1:10" ht="18.75">
      <c r="A53" s="109"/>
      <c r="B53" s="99"/>
      <c r="C53" s="99"/>
      <c r="J53" s="3" t="s">
        <v>36</v>
      </c>
    </row>
    <row r="56" spans="7:17" ht="18.75">
      <c r="G56" s="73"/>
      <c r="N56" s="73"/>
      <c r="O56" s="73"/>
      <c r="P56" s="73"/>
      <c r="Q56" s="73"/>
    </row>
    <row r="58" spans="7:17" ht="18.75"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60" ht="18.75">
      <c r="I60" s="71"/>
    </row>
  </sheetData>
  <sheetProtection/>
  <mergeCells count="17">
    <mergeCell ref="B16:B18"/>
    <mergeCell ref="D16:D18"/>
    <mergeCell ref="H16:H18"/>
    <mergeCell ref="N16:N18"/>
    <mergeCell ref="M16:M18"/>
    <mergeCell ref="L16:L18"/>
    <mergeCell ref="I16:I18"/>
    <mergeCell ref="A9:Q9"/>
    <mergeCell ref="E16:G18"/>
    <mergeCell ref="A51:B51"/>
    <mergeCell ref="A52:B52"/>
    <mergeCell ref="A53:C53"/>
    <mergeCell ref="A50:B50"/>
    <mergeCell ref="O16:Q18"/>
    <mergeCell ref="A46:B46"/>
    <mergeCell ref="C16:C18"/>
    <mergeCell ref="A16:A18"/>
  </mergeCells>
  <printOptions/>
  <pageMargins left="1.0236220472440944" right="0.4724409448818898" top="0.7874015748031497" bottom="0.7874015748031497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Чупрова</cp:lastModifiedBy>
  <cp:lastPrinted>2017-06-07T16:44:09Z</cp:lastPrinted>
  <dcterms:created xsi:type="dcterms:W3CDTF">1996-10-08T23:32:33Z</dcterms:created>
  <dcterms:modified xsi:type="dcterms:W3CDTF">2017-06-07T16:44:12Z</dcterms:modified>
  <cp:category/>
  <cp:version/>
  <cp:contentType/>
  <cp:contentStatus/>
</cp:coreProperties>
</file>