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008" yWindow="480" windowWidth="11556" windowHeight="8040" activeTab="0"/>
  </bookViews>
  <sheets>
    <sheet name="лист" sheetId="1" r:id="rId1"/>
  </sheets>
  <definedNames>
    <definedName name="_xlnm.Print_Titles" localSheetId="0">'лист'!$11:$12</definedName>
  </definedNames>
  <calcPr fullCalcOnLoad="1"/>
</workbook>
</file>

<file path=xl/sharedStrings.xml><?xml version="1.0" encoding="utf-8"?>
<sst xmlns="http://schemas.openxmlformats.org/spreadsheetml/2006/main" count="86" uniqueCount="79">
  <si>
    <t>№ пункта</t>
  </si>
  <si>
    <t>Наименование</t>
  </si>
  <si>
    <t>2</t>
  </si>
  <si>
    <t>1.</t>
  </si>
  <si>
    <t>2.</t>
  </si>
  <si>
    <t>3.</t>
  </si>
  <si>
    <t>5.</t>
  </si>
  <si>
    <t>6.</t>
  </si>
  <si>
    <t>8.</t>
  </si>
  <si>
    <t>ВСЕГО межбюджетные трансферты:</t>
  </si>
  <si>
    <t>4.</t>
  </si>
  <si>
    <t>7.</t>
  </si>
  <si>
    <t>Субвенция на осуществление государственных полномочий Республики Карелия в области производства и оборота этилового спирта, алкогольной и спиртосодержащей продукции</t>
  </si>
  <si>
    <t xml:space="preserve">Субвенция на осуществление государственных полномочий Республики Карелия по созданию комиссий по делам несовершеннолетних и защите их прав и организации деятельности таких комиссий </t>
  </si>
  <si>
    <t>Субвенция на осуществление государственных полномочий Республики Карелия по регулированию цен (тарифов) на отдельные виды продукции, товаров и услуг</t>
  </si>
  <si>
    <t>к Решению Петрозаводского городского Совета</t>
  </si>
  <si>
    <t>3.1.</t>
  </si>
  <si>
    <t>3.2.</t>
  </si>
  <si>
    <t>2.1.</t>
  </si>
  <si>
    <t>2.2.</t>
  </si>
  <si>
    <t>Субвенция на осуществление государственных полномочий Республики Карелия по организации и осуществлению деятельности органов опеки и попечительства</t>
  </si>
  <si>
    <t>9.</t>
  </si>
  <si>
    <t>10.</t>
  </si>
  <si>
    <t>(тыс.руб.)</t>
  </si>
  <si>
    <t>1.1.</t>
  </si>
  <si>
    <t>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учреждениях, обеспечение дополнительного образования детей в муниципальных общеобразовательных учреждениях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</si>
  <si>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учреждениях</t>
  </si>
  <si>
    <t>1.2.</t>
  </si>
  <si>
    <t>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за исключением государственных образовательных учреждений Республики Карелия</t>
  </si>
  <si>
    <t>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</si>
  <si>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Субвенция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</si>
  <si>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учреждениях, общедоступного и бесплатного дошкольного, начального общего, основного общего, среднего общего образования в муниципальных общеобразовательных учреждениях,  обеспечение дополнительного образования детей в муниципальных общеобразовательных учреждениях:</t>
  </si>
  <si>
    <t>Субвенция на осуществление государственных полномочий Республики Карелия, предусмотренных Законом Республики Карелия от 28 ноября 2005 года № 921-ЗРК "О государственном обеспечении и социальной поддержке детей-сирот и детей, оставшихся без попечения родителей, а также лиц из числа детей-сирот и детей, оставшихся без попечения родителей":</t>
  </si>
  <si>
    <t>Приложение № 10</t>
  </si>
  <si>
    <t>Субвенция на осуществление государственных полномочий Республики Карелия, предусмотренных Законом Республики Карелия от 20 декабря 2013 года № 1755-ЗРК "Об образовании":</t>
  </si>
  <si>
    <t>по предоставлению предусмотренных пунктом 5 части 1 статьи 9 Закона Республики Карелия от 20 декабря 2013 года № 1755-ЗРК "Об образовании"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</si>
  <si>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Субвенция на осуществление отдельных государственных полномочий Республики Карелия 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</si>
  <si>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по социальной поддержке детей-сирот, детей, оставшихся без попечения родителей, и лиц из числа детей-сирот и детей, оставшихся без попечения родителей, за исключением детей, находящихся и (или) обучающихся в государственных учреждениях Республики Карелия и федеральных государственных образовательных учреждениях, установленной Законом Республики Карелия от 28 ноября 2005 года № 921-ЗРК "О государственном обеспечении и социальной поддержке детей-сирот и детей, оставшихся без попечения родителей,  а также лиц из числа детей-сирот и детей, оставшихся без попечения родителей", за исключением части 6 статьи 3, указанного Закона</t>
  </si>
  <si>
    <t>Уточнения</t>
  </si>
  <si>
    <t>Утверждено Решением ПГС от 17.12.2014 № 27/30-470</t>
  </si>
  <si>
    <t>11.</t>
  </si>
  <si>
    <t>12.</t>
  </si>
  <si>
    <t>13.</t>
  </si>
  <si>
    <t>14.</t>
  </si>
  <si>
    <t>15.</t>
  </si>
  <si>
    <t>16.</t>
  </si>
  <si>
    <t>17.</t>
  </si>
  <si>
    <t>Субсидия на организацию отдыха детей в каникулярное время</t>
  </si>
  <si>
    <t>Субсидия на реализацию мер, предусмотренных Указом Президента Российской Федерации от 1 июня 2012 года № 761 «О Национальной стратегии действий в интересах детей на 2012-2017 годы» (на повышение уровня средней заработной платы педагогических работников муниципальных организаций дополнительного образования детей)</t>
  </si>
  <si>
    <t>Субсидия на организацию адресной социальной помощи малоимущим семьям, имеющим детей</t>
  </si>
  <si>
    <t>Субсидия на обеспечение молоком (заменяющими его продуктами) обучающихся на ступени начального общего образования в муниципальных общеобразовательных учреждениях</t>
  </si>
  <si>
    <t xml:space="preserve">Субсидия на капитальное строительство и реконструкцию объектов муниципальной собственности </t>
  </si>
  <si>
    <t>Субсидия на компенсацию малообеспеченным гражданам, имеющим право и не получившим направление в детсие дошкольные учреждения</t>
  </si>
  <si>
    <t>Межбюджетные трансферты на стимулирование развития карельского, вепсского и финского языков, организации системы обучения этим языкам в муниципальных образовательных учреждениях</t>
  </si>
  <si>
    <t>Субсидия на реализацию мер, предусмотренных указами Президента Российской Федерации от 7 мая 2012 года № 597 "О мероприятиях по реализации государственной социальной политики" и от 1 июня 2012 года № 761 "О национальной стратегии действий в интересах детей на 2012-2017 годы"</t>
  </si>
  <si>
    <t>Субсидия на социально-экономическое развитие территорий</t>
  </si>
  <si>
    <t>Субсидия на дорожную деятельность в рамках реализации мероприятий государственной программы Республики Карелия "Развитие транспортной системы в Республике Карелия на 2014-2020 годы"</t>
  </si>
  <si>
    <t>Субсидия на реализацию мероприятий региональной программы Республики Карелия "Доступная среда в Республике Карелия" на 2013-2015 годы</t>
  </si>
  <si>
    <t>Межбюджетные трансферты, передаваемые бюджетам городских округов на реализацию дополнительных мероприятий в сфере занятости населения</t>
  </si>
  <si>
    <t>18.</t>
  </si>
  <si>
    <t>19.</t>
  </si>
  <si>
    <t>20.</t>
  </si>
  <si>
    <t>21.</t>
  </si>
  <si>
    <t>Утверждено Решением ПГС от 22.04.2015 № 27/33-541</t>
  </si>
  <si>
    <t xml:space="preserve">Межбюджетные трансферты, получаемые из бюджета Республики Карелия в 2015 году </t>
  </si>
  <si>
    <t>Сумма</t>
  </si>
  <si>
    <t>Субвенция на осуществление государственных полномочий Республики Карелия по социальному обслуживанию граждан, признанных в соответствии с законодательством Российской Федерации и законодательством Республики Карелия нуждающимися в социальном обслуживании, за исключением социального обслуживания указанных граждан в организациях социального обслуживания, находящихся в ведении Республики Карелия</t>
  </si>
  <si>
    <t>Утверждено Решением ПГС от 13.07.2015 № 27/35-579</t>
  </si>
  <si>
    <t>22.</t>
  </si>
  <si>
    <t xml:space="preserve">Межбюджетные трансферты для учреждений, оказывающих информационные и обеспечивающие услуги, в рамках подпрограммы "Развитие дошкольного, общего и дополнительного образования детей" государственной программы Республики Карелия "Развитие образования в Республике Карелия" на 2014-2020 годы </t>
  </si>
  <si>
    <t>Утверждено Решением ПГС от 18.11.2015 № 27/40-655</t>
  </si>
  <si>
    <t xml:space="preserve">Субсидия на предоставление социальных выплат молодым семьям на приобретение (строительство) жилья на реализацию мероприятий подпрограммы "Обеспечение жильем молодых семей" долгосрочной целевой программы "Жилище" на 2011-2015 годы в рамках подпрограммы "Обеспечение жильем молодых семей" федеральной целевой программы "Жилище" на 2015-2020 годы </t>
  </si>
  <si>
    <t>23.</t>
  </si>
  <si>
    <t>24.</t>
  </si>
  <si>
    <t>Субсидия из резервного фонда Правительства Республики Карелия для ликвидации чрезвычайных ситуаций</t>
  </si>
  <si>
    <t>25.</t>
  </si>
  <si>
    <t>Приложение № 4</t>
  </si>
  <si>
    <t>Субсидия на реализацию мероприятий подпрограммы "Развитие малого и среднего предпринимательсва" государственной программы Республики Карелия "Экономическое развитие и инновационная экономика Республики Карелия"</t>
  </si>
  <si>
    <t>от 25.12.2015 № 27/43-686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</si>
</sst>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000"/>
    <numFmt numFmtId="167" formatCode="0.00000"/>
    <numFmt numFmtId="168" formatCode="0.000000"/>
    <numFmt numFmtId="169" formatCode="0.0"/>
    <numFmt numFmtId="170" formatCode="0.000000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</numFmts>
  <fonts count="47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165" fontId="1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vertical="top"/>
    </xf>
    <xf numFmtId="2" fontId="7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horizontal="centerContinuous" vertical="center"/>
    </xf>
    <xf numFmtId="1" fontId="10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164" fontId="10" fillId="0" borderId="13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4" fontId="10" fillId="0" borderId="15" xfId="0" applyNumberFormat="1" applyFont="1" applyFill="1" applyBorder="1" applyAlignment="1">
      <alignment horizontal="center"/>
    </xf>
    <xf numFmtId="164" fontId="9" fillId="0" borderId="16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" fontId="10" fillId="0" borderId="16" xfId="0" applyNumberFormat="1" applyFont="1" applyFill="1" applyBorder="1" applyAlignment="1">
      <alignment horizontal="center" vertical="top"/>
    </xf>
    <xf numFmtId="164" fontId="10" fillId="0" borderId="18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167" fontId="1" fillId="0" borderId="0" xfId="0" applyNumberFormat="1" applyFont="1" applyFill="1" applyAlignment="1">
      <alignment/>
    </xf>
    <xf numFmtId="0" fontId="10" fillId="0" borderId="12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center" wrapText="1"/>
    </xf>
    <xf numFmtId="1" fontId="10" fillId="0" borderId="20" xfId="0" applyNumberFormat="1" applyFont="1" applyFill="1" applyBorder="1" applyAlignment="1">
      <alignment horizontal="center" vertical="top"/>
    </xf>
    <xf numFmtId="164" fontId="10" fillId="0" borderId="21" xfId="0" applyNumberFormat="1" applyFont="1" applyFill="1" applyBorder="1" applyAlignment="1">
      <alignment horizontal="center"/>
    </xf>
    <xf numFmtId="164" fontId="10" fillId="0" borderId="22" xfId="0" applyNumberFormat="1" applyFont="1" applyFill="1" applyBorder="1" applyAlignment="1">
      <alignment horizontal="center"/>
    </xf>
    <xf numFmtId="164" fontId="10" fillId="0" borderId="23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4" fontId="10" fillId="0" borderId="24" xfId="0" applyNumberFormat="1" applyFont="1" applyFill="1" applyBorder="1" applyAlignment="1">
      <alignment horizontal="left" wrapText="1"/>
    </xf>
    <xf numFmtId="4" fontId="10" fillId="0" borderId="25" xfId="0" applyNumberFormat="1" applyFont="1" applyFill="1" applyBorder="1" applyAlignment="1">
      <alignment horizontal="left" wrapText="1"/>
    </xf>
    <xf numFmtId="4" fontId="10" fillId="0" borderId="26" xfId="0" applyNumberFormat="1" applyFont="1" applyFill="1" applyBorder="1" applyAlignment="1">
      <alignment horizontal="left" wrapText="1"/>
    </xf>
    <xf numFmtId="4" fontId="10" fillId="0" borderId="22" xfId="0" applyNumberFormat="1" applyFont="1" applyFill="1" applyBorder="1" applyAlignment="1">
      <alignment horizontal="left" wrapText="1"/>
    </xf>
    <xf numFmtId="0" fontId="11" fillId="0" borderId="24" xfId="0" applyFont="1" applyFill="1" applyBorder="1" applyAlignment="1">
      <alignment horizontal="left" vertical="center" wrapText="1" shrinkToFit="1"/>
    </xf>
    <xf numFmtId="0" fontId="11" fillId="0" borderId="25" xfId="0" applyFont="1" applyFill="1" applyBorder="1" applyAlignment="1">
      <alignment horizontal="left" vertical="center" wrapText="1" shrinkToFit="1"/>
    </xf>
    <xf numFmtId="4" fontId="9" fillId="0" borderId="27" xfId="0" applyNumberFormat="1" applyFont="1" applyFill="1" applyBorder="1" applyAlignment="1">
      <alignment horizontal="center" vertical="center" wrapText="1"/>
    </xf>
    <xf numFmtId="4" fontId="9" fillId="0" borderId="28" xfId="0" applyNumberFormat="1" applyFont="1" applyFill="1" applyBorder="1" applyAlignment="1">
      <alignment horizontal="center" vertical="center" wrapText="1"/>
    </xf>
    <xf numFmtId="4" fontId="9" fillId="0" borderId="29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49" fontId="10" fillId="0" borderId="29" xfId="0" applyNumberFormat="1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zoomScale="70" zoomScaleNormal="70" zoomScalePageLayoutView="0" workbookViewId="0" topLeftCell="A1">
      <pane xSplit="3" ySplit="12" topLeftCell="D13" activePane="bottomRight" state="frozen"/>
      <selection pane="topLeft" activeCell="A4" sqref="A4"/>
      <selection pane="topRight" activeCell="F4" sqref="F4"/>
      <selection pane="bottomLeft" activeCell="A13" sqref="A13"/>
      <selection pane="bottomRight" activeCell="C7" sqref="C7"/>
    </sheetView>
  </sheetViews>
  <sheetFormatPr defaultColWidth="9.125" defaultRowHeight="12.75"/>
  <cols>
    <col min="1" max="1" width="9.50390625" style="21" customWidth="1"/>
    <col min="2" max="2" width="61.125" style="7" customWidth="1"/>
    <col min="3" max="3" width="58.50390625" style="7" customWidth="1"/>
    <col min="4" max="5" width="23.375" style="21" hidden="1" customWidth="1"/>
    <col min="6" max="6" width="21.375" style="21" hidden="1" customWidth="1"/>
    <col min="7" max="7" width="21.00390625" style="21" hidden="1" customWidth="1"/>
    <col min="8" max="8" width="21.625" style="21" hidden="1" customWidth="1"/>
    <col min="9" max="9" width="20.625" style="21" hidden="1" customWidth="1"/>
    <col min="10" max="10" width="21.625" style="21" hidden="1" customWidth="1"/>
    <col min="11" max="11" width="20.625" style="21" hidden="1" customWidth="1"/>
    <col min="12" max="12" width="21.625" style="21" customWidth="1"/>
    <col min="13" max="16384" width="9.125" style="21" customWidth="1"/>
  </cols>
  <sheetData>
    <row r="1" spans="3:12" s="12" customFormat="1" ht="34.5" customHeight="1">
      <c r="C1" s="27" t="s">
        <v>76</v>
      </c>
      <c r="D1" s="28"/>
      <c r="E1" s="28"/>
      <c r="F1" s="28"/>
      <c r="G1" s="28"/>
      <c r="H1" s="28"/>
      <c r="I1" s="28"/>
      <c r="J1" s="28"/>
      <c r="K1" s="28"/>
      <c r="L1" s="28"/>
    </row>
    <row r="2" spans="3:12" s="12" customFormat="1" ht="33" customHeight="1">
      <c r="C2" s="27" t="s">
        <v>15</v>
      </c>
      <c r="D2" s="28"/>
      <c r="E2" s="28"/>
      <c r="F2" s="28"/>
      <c r="G2" s="28"/>
      <c r="H2" s="28"/>
      <c r="I2" s="28"/>
      <c r="J2" s="28"/>
      <c r="K2" s="28"/>
      <c r="L2" s="28"/>
    </row>
    <row r="3" spans="3:13" s="12" customFormat="1" ht="24.75" customHeight="1">
      <c r="C3" s="62" t="s">
        <v>78</v>
      </c>
      <c r="D3" s="57"/>
      <c r="E3" s="11"/>
      <c r="F3" s="11"/>
      <c r="G3" s="11"/>
      <c r="H3" s="11"/>
      <c r="I3" s="11"/>
      <c r="J3" s="11"/>
      <c r="K3" s="11"/>
      <c r="L3" s="11"/>
      <c r="M3" s="11"/>
    </row>
    <row r="4" spans="3:13" s="12" customFormat="1" ht="22.5" customHeight="1">
      <c r="C4" s="38"/>
      <c r="D4" s="38"/>
      <c r="E4" s="11"/>
      <c r="F4" s="11"/>
      <c r="G4" s="11"/>
      <c r="H4" s="11"/>
      <c r="I4" s="11"/>
      <c r="J4" s="11"/>
      <c r="K4" s="11"/>
      <c r="L4" s="11"/>
      <c r="M4" s="11"/>
    </row>
    <row r="5" spans="3:13" s="12" customFormat="1" ht="22.5" customHeight="1">
      <c r="C5" s="38"/>
      <c r="D5" s="38"/>
      <c r="E5" s="11"/>
      <c r="F5" s="11"/>
      <c r="G5" s="11"/>
      <c r="H5" s="11"/>
      <c r="I5" s="11"/>
      <c r="J5" s="11"/>
      <c r="K5" s="11"/>
      <c r="L5" s="11"/>
      <c r="M5" s="11"/>
    </row>
    <row r="6" spans="3:13" s="12" customFormat="1" ht="26.25" customHeight="1">
      <c r="C6" s="27" t="s">
        <v>33</v>
      </c>
      <c r="D6" s="38"/>
      <c r="E6" s="11"/>
      <c r="F6" s="11"/>
      <c r="G6" s="11"/>
      <c r="H6" s="11"/>
      <c r="I6" s="11"/>
      <c r="J6" s="11"/>
      <c r="K6" s="11"/>
      <c r="L6" s="11"/>
      <c r="M6" s="11"/>
    </row>
    <row r="7" spans="3:13" s="12" customFormat="1" ht="27.75" customHeight="1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2" s="1" customFormat="1" ht="26.25" customHeight="1">
      <c r="A8" s="47" t="s">
        <v>64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2" s="1" customFormat="1" ht="12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s="1" customFormat="1" ht="18" thickBot="1">
      <c r="A10" s="22"/>
      <c r="B10" s="23"/>
      <c r="C10" s="23"/>
      <c r="D10" s="35"/>
      <c r="E10" s="35"/>
      <c r="F10" s="35"/>
      <c r="G10" s="35"/>
      <c r="H10" s="35" t="s">
        <v>23</v>
      </c>
      <c r="I10" s="35"/>
      <c r="J10" s="35"/>
      <c r="K10" s="35"/>
      <c r="L10" s="35" t="s">
        <v>23</v>
      </c>
    </row>
    <row r="11" spans="1:12" s="13" customFormat="1" ht="72.75" customHeight="1" thickBot="1">
      <c r="A11" s="30" t="s">
        <v>0</v>
      </c>
      <c r="B11" s="60" t="s">
        <v>1</v>
      </c>
      <c r="C11" s="61"/>
      <c r="D11" s="34" t="s">
        <v>39</v>
      </c>
      <c r="E11" s="34" t="s">
        <v>38</v>
      </c>
      <c r="F11" s="34" t="s">
        <v>63</v>
      </c>
      <c r="G11" s="34" t="s">
        <v>38</v>
      </c>
      <c r="H11" s="34" t="s">
        <v>67</v>
      </c>
      <c r="I11" s="34" t="s">
        <v>38</v>
      </c>
      <c r="J11" s="34" t="s">
        <v>70</v>
      </c>
      <c r="K11" s="41" t="s">
        <v>38</v>
      </c>
      <c r="L11" s="34" t="s">
        <v>65</v>
      </c>
    </row>
    <row r="12" spans="1:12" s="14" customFormat="1" ht="18" customHeight="1" thickBot="1">
      <c r="A12" s="24">
        <v>1</v>
      </c>
      <c r="B12" s="58" t="s">
        <v>2</v>
      </c>
      <c r="C12" s="59"/>
      <c r="D12" s="36">
        <v>3</v>
      </c>
      <c r="E12" s="36">
        <v>4</v>
      </c>
      <c r="F12" s="36">
        <v>5</v>
      </c>
      <c r="G12" s="36">
        <v>4</v>
      </c>
      <c r="H12" s="36">
        <v>3</v>
      </c>
      <c r="I12" s="36">
        <v>4</v>
      </c>
      <c r="J12" s="36">
        <v>3</v>
      </c>
      <c r="K12" s="42">
        <v>4</v>
      </c>
      <c r="L12" s="36">
        <v>3</v>
      </c>
    </row>
    <row r="13" spans="1:12" s="15" customFormat="1" ht="96" customHeight="1">
      <c r="A13" s="25" t="s">
        <v>3</v>
      </c>
      <c r="B13" s="50" t="s">
        <v>31</v>
      </c>
      <c r="C13" s="50"/>
      <c r="D13" s="32">
        <f aca="true" t="shared" si="0" ref="D13:J13">D14+D15</f>
        <v>1598007</v>
      </c>
      <c r="E13" s="32">
        <f t="shared" si="0"/>
        <v>0</v>
      </c>
      <c r="F13" s="32">
        <f t="shared" si="0"/>
        <v>1598007</v>
      </c>
      <c r="G13" s="32">
        <f t="shared" si="0"/>
        <v>-45146</v>
      </c>
      <c r="H13" s="32">
        <f t="shared" si="0"/>
        <v>1552861</v>
      </c>
      <c r="I13" s="32">
        <f t="shared" si="0"/>
        <v>0</v>
      </c>
      <c r="J13" s="32">
        <f t="shared" si="0"/>
        <v>1552861</v>
      </c>
      <c r="K13" s="43">
        <f>K14+K15</f>
        <v>107433</v>
      </c>
      <c r="L13" s="32">
        <f>L14+L15</f>
        <v>1660294</v>
      </c>
    </row>
    <row r="14" spans="1:12" s="15" customFormat="1" ht="79.5" customHeight="1">
      <c r="A14" s="25" t="s">
        <v>24</v>
      </c>
      <c r="B14" s="48" t="s">
        <v>25</v>
      </c>
      <c r="C14" s="49"/>
      <c r="D14" s="32">
        <v>1070918</v>
      </c>
      <c r="E14" s="32"/>
      <c r="F14" s="32">
        <f>D14+E14</f>
        <v>1070918</v>
      </c>
      <c r="G14" s="32">
        <v>-45146</v>
      </c>
      <c r="H14" s="32">
        <f>F14+G14</f>
        <v>1025772</v>
      </c>
      <c r="I14" s="32"/>
      <c r="J14" s="32">
        <f>H14+I14</f>
        <v>1025772</v>
      </c>
      <c r="K14" s="43">
        <f>57792+17414</f>
        <v>75206</v>
      </c>
      <c r="L14" s="32">
        <f>J14+K14</f>
        <v>1100978</v>
      </c>
    </row>
    <row r="15" spans="1:12" s="15" customFormat="1" ht="54" customHeight="1">
      <c r="A15" s="25" t="s">
        <v>27</v>
      </c>
      <c r="B15" s="48" t="s">
        <v>26</v>
      </c>
      <c r="C15" s="49"/>
      <c r="D15" s="32">
        <v>527089</v>
      </c>
      <c r="E15" s="32"/>
      <c r="F15" s="32">
        <f>D15+E15</f>
        <v>527089</v>
      </c>
      <c r="G15" s="32"/>
      <c r="H15" s="32">
        <f>F15+G15</f>
        <v>527089</v>
      </c>
      <c r="I15" s="32"/>
      <c r="J15" s="32">
        <f>H15+I15</f>
        <v>527089</v>
      </c>
      <c r="K15" s="43">
        <f>32227</f>
        <v>32227</v>
      </c>
      <c r="L15" s="32">
        <f>J15+K15</f>
        <v>559316</v>
      </c>
    </row>
    <row r="16" spans="1:12" s="16" customFormat="1" ht="39" customHeight="1">
      <c r="A16" s="26" t="s">
        <v>4</v>
      </c>
      <c r="B16" s="50" t="s">
        <v>34</v>
      </c>
      <c r="C16" s="50"/>
      <c r="D16" s="29">
        <f aca="true" t="shared" si="1" ref="D16:J16">D17+D18</f>
        <v>83135</v>
      </c>
      <c r="E16" s="29">
        <f t="shared" si="1"/>
        <v>0</v>
      </c>
      <c r="F16" s="29">
        <f t="shared" si="1"/>
        <v>83135</v>
      </c>
      <c r="G16" s="29">
        <f t="shared" si="1"/>
        <v>0</v>
      </c>
      <c r="H16" s="29">
        <f t="shared" si="1"/>
        <v>83135</v>
      </c>
      <c r="I16" s="29">
        <f t="shared" si="1"/>
        <v>0</v>
      </c>
      <c r="J16" s="29">
        <f t="shared" si="1"/>
        <v>83135</v>
      </c>
      <c r="K16" s="44">
        <f>K17+K18</f>
        <v>-4498</v>
      </c>
      <c r="L16" s="29">
        <f>L17+L18</f>
        <v>78637</v>
      </c>
    </row>
    <row r="17" spans="1:12" s="16" customFormat="1" ht="77.25" customHeight="1">
      <c r="A17" s="26" t="s">
        <v>18</v>
      </c>
      <c r="B17" s="50" t="s">
        <v>35</v>
      </c>
      <c r="C17" s="50"/>
      <c r="D17" s="29">
        <v>12003</v>
      </c>
      <c r="E17" s="29"/>
      <c r="F17" s="29">
        <f>D17+E17</f>
        <v>12003</v>
      </c>
      <c r="G17" s="29"/>
      <c r="H17" s="29">
        <f>F17+G17</f>
        <v>12003</v>
      </c>
      <c r="I17" s="29"/>
      <c r="J17" s="29">
        <f>H17+I17</f>
        <v>12003</v>
      </c>
      <c r="K17" s="44">
        <f>216+286</f>
        <v>502</v>
      </c>
      <c r="L17" s="29">
        <f>J17+K17</f>
        <v>12505</v>
      </c>
    </row>
    <row r="18" spans="1:12" s="16" customFormat="1" ht="75" customHeight="1">
      <c r="A18" s="26" t="s">
        <v>19</v>
      </c>
      <c r="B18" s="50" t="s">
        <v>28</v>
      </c>
      <c r="C18" s="50"/>
      <c r="D18" s="29">
        <v>71132</v>
      </c>
      <c r="E18" s="29"/>
      <c r="F18" s="29">
        <f>D18+E18</f>
        <v>71132</v>
      </c>
      <c r="G18" s="29"/>
      <c r="H18" s="29">
        <f>F18+G18</f>
        <v>71132</v>
      </c>
      <c r="I18" s="29"/>
      <c r="J18" s="29">
        <f>H18+I18</f>
        <v>71132</v>
      </c>
      <c r="K18" s="44">
        <v>-5000</v>
      </c>
      <c r="L18" s="29">
        <f>J18+K18</f>
        <v>66132</v>
      </c>
    </row>
    <row r="19" spans="1:12" s="16" customFormat="1" ht="75.75" customHeight="1">
      <c r="A19" s="26" t="s">
        <v>5</v>
      </c>
      <c r="B19" s="50" t="s">
        <v>32</v>
      </c>
      <c r="C19" s="50"/>
      <c r="D19" s="29">
        <f aca="true" t="shared" si="2" ref="D19:J19">D20+D21</f>
        <v>77121</v>
      </c>
      <c r="E19" s="29">
        <f t="shared" si="2"/>
        <v>0</v>
      </c>
      <c r="F19" s="29">
        <f t="shared" si="2"/>
        <v>77121</v>
      </c>
      <c r="G19" s="29">
        <f t="shared" si="2"/>
        <v>0</v>
      </c>
      <c r="H19" s="29">
        <f t="shared" si="2"/>
        <v>77121</v>
      </c>
      <c r="I19" s="29">
        <f t="shared" si="2"/>
        <v>0</v>
      </c>
      <c r="J19" s="29">
        <f t="shared" si="2"/>
        <v>77121</v>
      </c>
      <c r="K19" s="44">
        <f>K20+K21</f>
        <v>11772.4</v>
      </c>
      <c r="L19" s="29">
        <f>L20+L21</f>
        <v>88893.4</v>
      </c>
    </row>
    <row r="20" spans="1:12" s="16" customFormat="1" ht="130.5" customHeight="1">
      <c r="A20" s="26" t="s">
        <v>16</v>
      </c>
      <c r="B20" s="51" t="s">
        <v>37</v>
      </c>
      <c r="C20" s="49"/>
      <c r="D20" s="37">
        <v>69934</v>
      </c>
      <c r="E20" s="37"/>
      <c r="F20" s="37">
        <f aca="true" t="shared" si="3" ref="F20:F28">D20+E20</f>
        <v>69934</v>
      </c>
      <c r="G20" s="37"/>
      <c r="H20" s="37">
        <f aca="true" t="shared" si="4" ref="H20:H42">F20+G20</f>
        <v>69934</v>
      </c>
      <c r="I20" s="37"/>
      <c r="J20" s="37">
        <f aca="true" t="shared" si="5" ref="J20:J42">H20+I20</f>
        <v>69934</v>
      </c>
      <c r="K20" s="45">
        <v>12355</v>
      </c>
      <c r="L20" s="37">
        <f aca="true" t="shared" si="6" ref="L20:L42">J20+K20</f>
        <v>82289</v>
      </c>
    </row>
    <row r="21" spans="1:12" s="16" customFormat="1" ht="37.5" customHeight="1">
      <c r="A21" s="26" t="s">
        <v>17</v>
      </c>
      <c r="B21" s="50" t="s">
        <v>29</v>
      </c>
      <c r="C21" s="50"/>
      <c r="D21" s="29">
        <v>7187</v>
      </c>
      <c r="E21" s="29"/>
      <c r="F21" s="29">
        <f t="shared" si="3"/>
        <v>7187</v>
      </c>
      <c r="G21" s="29"/>
      <c r="H21" s="29">
        <f t="shared" si="4"/>
        <v>7187</v>
      </c>
      <c r="I21" s="29"/>
      <c r="J21" s="29">
        <f t="shared" si="5"/>
        <v>7187</v>
      </c>
      <c r="K21" s="44">
        <v>-582.6</v>
      </c>
      <c r="L21" s="29">
        <f t="shared" si="6"/>
        <v>6604.4</v>
      </c>
    </row>
    <row r="22" spans="1:12" s="16" customFormat="1" ht="93" customHeight="1">
      <c r="A22" s="26" t="s">
        <v>10</v>
      </c>
      <c r="B22" s="50" t="s">
        <v>66</v>
      </c>
      <c r="C22" s="50"/>
      <c r="D22" s="29">
        <v>101685</v>
      </c>
      <c r="E22" s="29"/>
      <c r="F22" s="29">
        <f t="shared" si="3"/>
        <v>101685</v>
      </c>
      <c r="G22" s="29"/>
      <c r="H22" s="29">
        <f t="shared" si="4"/>
        <v>101685</v>
      </c>
      <c r="I22" s="29"/>
      <c r="J22" s="29">
        <f t="shared" si="5"/>
        <v>101685</v>
      </c>
      <c r="K22" s="44">
        <f>5726</f>
        <v>5726</v>
      </c>
      <c r="L22" s="29">
        <f t="shared" si="6"/>
        <v>107411</v>
      </c>
    </row>
    <row r="23" spans="1:12" s="16" customFormat="1" ht="36" customHeight="1">
      <c r="A23" s="26" t="s">
        <v>6</v>
      </c>
      <c r="B23" s="50" t="s">
        <v>13</v>
      </c>
      <c r="C23" s="50"/>
      <c r="D23" s="29">
        <v>2114</v>
      </c>
      <c r="E23" s="29"/>
      <c r="F23" s="29">
        <f t="shared" si="3"/>
        <v>2114</v>
      </c>
      <c r="G23" s="29"/>
      <c r="H23" s="29">
        <f t="shared" si="4"/>
        <v>2114</v>
      </c>
      <c r="I23" s="29"/>
      <c r="J23" s="29">
        <f t="shared" si="5"/>
        <v>2114</v>
      </c>
      <c r="K23" s="44">
        <f>111+65</f>
        <v>176</v>
      </c>
      <c r="L23" s="29">
        <f t="shared" si="6"/>
        <v>2290</v>
      </c>
    </row>
    <row r="24" spans="1:12" s="16" customFormat="1" ht="36" customHeight="1">
      <c r="A24" s="26" t="s">
        <v>7</v>
      </c>
      <c r="B24" s="50" t="s">
        <v>12</v>
      </c>
      <c r="C24" s="50"/>
      <c r="D24" s="29">
        <v>889</v>
      </c>
      <c r="E24" s="29"/>
      <c r="F24" s="29">
        <f t="shared" si="3"/>
        <v>889</v>
      </c>
      <c r="G24" s="29"/>
      <c r="H24" s="29">
        <f t="shared" si="4"/>
        <v>889</v>
      </c>
      <c r="I24" s="29"/>
      <c r="J24" s="29">
        <f t="shared" si="5"/>
        <v>889</v>
      </c>
      <c r="K24" s="44">
        <f>106+56</f>
        <v>162</v>
      </c>
      <c r="L24" s="29">
        <f t="shared" si="6"/>
        <v>1051</v>
      </c>
    </row>
    <row r="25" spans="1:12" s="16" customFormat="1" ht="39" customHeight="1">
      <c r="A25" s="26" t="s">
        <v>11</v>
      </c>
      <c r="B25" s="50" t="s">
        <v>14</v>
      </c>
      <c r="C25" s="50"/>
      <c r="D25" s="29">
        <v>151</v>
      </c>
      <c r="E25" s="29"/>
      <c r="F25" s="29">
        <f t="shared" si="3"/>
        <v>151</v>
      </c>
      <c r="G25" s="29"/>
      <c r="H25" s="29">
        <f t="shared" si="4"/>
        <v>151</v>
      </c>
      <c r="I25" s="29"/>
      <c r="J25" s="29">
        <f t="shared" si="5"/>
        <v>151</v>
      </c>
      <c r="K25" s="44">
        <f>19+12</f>
        <v>31</v>
      </c>
      <c r="L25" s="29">
        <f t="shared" si="6"/>
        <v>182</v>
      </c>
    </row>
    <row r="26" spans="1:12" s="17" customFormat="1" ht="36" customHeight="1">
      <c r="A26" s="26" t="s">
        <v>8</v>
      </c>
      <c r="B26" s="50" t="s">
        <v>20</v>
      </c>
      <c r="C26" s="50"/>
      <c r="D26" s="29">
        <v>5089</v>
      </c>
      <c r="E26" s="29"/>
      <c r="F26" s="29">
        <f t="shared" si="3"/>
        <v>5089</v>
      </c>
      <c r="G26" s="29"/>
      <c r="H26" s="29">
        <f t="shared" si="4"/>
        <v>5089</v>
      </c>
      <c r="I26" s="29"/>
      <c r="J26" s="29">
        <f t="shared" si="5"/>
        <v>5089</v>
      </c>
      <c r="K26" s="44">
        <f>168+145</f>
        <v>313</v>
      </c>
      <c r="L26" s="29">
        <f t="shared" si="6"/>
        <v>5402</v>
      </c>
    </row>
    <row r="27" spans="1:12" s="18" customFormat="1" ht="54.75" customHeight="1">
      <c r="A27" s="26" t="s">
        <v>21</v>
      </c>
      <c r="B27" s="51" t="s">
        <v>30</v>
      </c>
      <c r="C27" s="49"/>
      <c r="D27" s="29">
        <v>1304</v>
      </c>
      <c r="E27" s="29"/>
      <c r="F27" s="29">
        <f t="shared" si="3"/>
        <v>1304</v>
      </c>
      <c r="G27" s="29"/>
      <c r="H27" s="29">
        <f t="shared" si="4"/>
        <v>1304</v>
      </c>
      <c r="I27" s="29"/>
      <c r="J27" s="29">
        <f t="shared" si="5"/>
        <v>1304</v>
      </c>
      <c r="K27" s="44">
        <f>69+43</f>
        <v>112</v>
      </c>
      <c r="L27" s="29">
        <f t="shared" si="6"/>
        <v>1416</v>
      </c>
    </row>
    <row r="28" spans="1:12" s="18" customFormat="1" ht="60" customHeight="1">
      <c r="A28" s="26" t="s">
        <v>22</v>
      </c>
      <c r="B28" s="48" t="s">
        <v>36</v>
      </c>
      <c r="C28" s="49"/>
      <c r="D28" s="29">
        <v>2000</v>
      </c>
      <c r="E28" s="29"/>
      <c r="F28" s="29">
        <f t="shared" si="3"/>
        <v>2000</v>
      </c>
      <c r="G28" s="29"/>
      <c r="H28" s="29">
        <f t="shared" si="4"/>
        <v>2000</v>
      </c>
      <c r="I28" s="29"/>
      <c r="J28" s="29">
        <f t="shared" si="5"/>
        <v>2000</v>
      </c>
      <c r="K28" s="44"/>
      <c r="L28" s="29">
        <f t="shared" si="6"/>
        <v>2000</v>
      </c>
    </row>
    <row r="29" spans="1:12" s="18" customFormat="1" ht="22.5" customHeight="1">
      <c r="A29" s="26" t="s">
        <v>40</v>
      </c>
      <c r="B29" s="48" t="s">
        <v>47</v>
      </c>
      <c r="C29" s="49" t="s">
        <v>47</v>
      </c>
      <c r="D29" s="29">
        <v>0</v>
      </c>
      <c r="E29" s="29">
        <v>3319</v>
      </c>
      <c r="F29" s="29">
        <f aca="true" t="shared" si="7" ref="F29:F42">D29+E29</f>
        <v>3319</v>
      </c>
      <c r="G29" s="29"/>
      <c r="H29" s="29">
        <f t="shared" si="4"/>
        <v>3319</v>
      </c>
      <c r="I29" s="29"/>
      <c r="J29" s="29">
        <f t="shared" si="5"/>
        <v>3319</v>
      </c>
      <c r="K29" s="44"/>
      <c r="L29" s="29">
        <f t="shared" si="6"/>
        <v>3319</v>
      </c>
    </row>
    <row r="30" spans="1:12" s="18" customFormat="1" ht="59.25" customHeight="1">
      <c r="A30" s="26" t="s">
        <v>41</v>
      </c>
      <c r="B30" s="48" t="s">
        <v>54</v>
      </c>
      <c r="C30" s="49" t="s">
        <v>48</v>
      </c>
      <c r="D30" s="29">
        <v>0</v>
      </c>
      <c r="E30" s="29">
        <v>15175</v>
      </c>
      <c r="F30" s="29">
        <f t="shared" si="7"/>
        <v>15175</v>
      </c>
      <c r="G30" s="29"/>
      <c r="H30" s="29">
        <f t="shared" si="4"/>
        <v>15175</v>
      </c>
      <c r="I30" s="29">
        <f>890</f>
        <v>890</v>
      </c>
      <c r="J30" s="29">
        <f t="shared" si="5"/>
        <v>16065</v>
      </c>
      <c r="K30" s="44"/>
      <c r="L30" s="29">
        <f t="shared" si="6"/>
        <v>16065</v>
      </c>
    </row>
    <row r="31" spans="1:12" s="18" customFormat="1" ht="26.25" customHeight="1">
      <c r="A31" s="26" t="s">
        <v>42</v>
      </c>
      <c r="B31" s="48" t="s">
        <v>49</v>
      </c>
      <c r="C31" s="49" t="s">
        <v>49</v>
      </c>
      <c r="D31" s="29">
        <v>0</v>
      </c>
      <c r="E31" s="29">
        <v>24913</v>
      </c>
      <c r="F31" s="29">
        <f t="shared" si="7"/>
        <v>24913</v>
      </c>
      <c r="G31" s="29"/>
      <c r="H31" s="29">
        <f t="shared" si="4"/>
        <v>24913</v>
      </c>
      <c r="I31" s="29"/>
      <c r="J31" s="29">
        <f t="shared" si="5"/>
        <v>24913</v>
      </c>
      <c r="K31" s="44"/>
      <c r="L31" s="29">
        <f t="shared" si="6"/>
        <v>24913</v>
      </c>
    </row>
    <row r="32" spans="1:12" s="18" customFormat="1" ht="45" customHeight="1">
      <c r="A32" s="26" t="s">
        <v>43</v>
      </c>
      <c r="B32" s="48" t="s">
        <v>50</v>
      </c>
      <c r="C32" s="49" t="s">
        <v>50</v>
      </c>
      <c r="D32" s="29">
        <v>0</v>
      </c>
      <c r="E32" s="29">
        <v>19654</v>
      </c>
      <c r="F32" s="29">
        <f t="shared" si="7"/>
        <v>19654</v>
      </c>
      <c r="G32" s="29"/>
      <c r="H32" s="29">
        <f t="shared" si="4"/>
        <v>19654</v>
      </c>
      <c r="I32" s="29"/>
      <c r="J32" s="29">
        <f t="shared" si="5"/>
        <v>19654</v>
      </c>
      <c r="K32" s="44"/>
      <c r="L32" s="29">
        <f t="shared" si="6"/>
        <v>19654</v>
      </c>
    </row>
    <row r="33" spans="1:12" s="18" customFormat="1" ht="23.25" customHeight="1">
      <c r="A33" s="26" t="s">
        <v>44</v>
      </c>
      <c r="B33" s="48" t="s">
        <v>51</v>
      </c>
      <c r="C33" s="49"/>
      <c r="D33" s="29">
        <v>0</v>
      </c>
      <c r="E33" s="29">
        <f>18266</f>
        <v>18266</v>
      </c>
      <c r="F33" s="29">
        <f t="shared" si="7"/>
        <v>18266</v>
      </c>
      <c r="G33" s="29">
        <f>76428.68722</f>
        <v>76428.68722</v>
      </c>
      <c r="H33" s="29">
        <f t="shared" si="4"/>
        <v>94694.68722</v>
      </c>
      <c r="I33" s="29">
        <f>-65422.40968</f>
        <v>-65422.40968</v>
      </c>
      <c r="J33" s="29">
        <f t="shared" si="5"/>
        <v>29272.27754000001</v>
      </c>
      <c r="K33" s="44"/>
      <c r="L33" s="29">
        <f t="shared" si="6"/>
        <v>29272.27754000001</v>
      </c>
    </row>
    <row r="34" spans="1:12" s="18" customFormat="1" ht="39" customHeight="1">
      <c r="A34" s="26" t="s">
        <v>45</v>
      </c>
      <c r="B34" s="48" t="s">
        <v>52</v>
      </c>
      <c r="C34" s="49"/>
      <c r="D34" s="29">
        <v>0</v>
      </c>
      <c r="E34" s="29">
        <v>6260</v>
      </c>
      <c r="F34" s="29">
        <f t="shared" si="7"/>
        <v>6260</v>
      </c>
      <c r="G34" s="29"/>
      <c r="H34" s="29">
        <f t="shared" si="4"/>
        <v>6260</v>
      </c>
      <c r="I34" s="29"/>
      <c r="J34" s="29">
        <f t="shared" si="5"/>
        <v>6260</v>
      </c>
      <c r="K34" s="44"/>
      <c r="L34" s="29">
        <f t="shared" si="6"/>
        <v>6260</v>
      </c>
    </row>
    <row r="35" spans="1:12" s="18" customFormat="1" ht="27" customHeight="1">
      <c r="A35" s="26" t="s">
        <v>46</v>
      </c>
      <c r="B35" s="52" t="s">
        <v>55</v>
      </c>
      <c r="C35" s="53"/>
      <c r="D35" s="29"/>
      <c r="E35" s="29"/>
      <c r="F35" s="29">
        <f t="shared" si="7"/>
        <v>0</v>
      </c>
      <c r="G35" s="29">
        <v>5000</v>
      </c>
      <c r="H35" s="29">
        <f t="shared" si="4"/>
        <v>5000</v>
      </c>
      <c r="I35" s="29"/>
      <c r="J35" s="29">
        <f t="shared" si="5"/>
        <v>5000</v>
      </c>
      <c r="K35" s="44"/>
      <c r="L35" s="29">
        <f t="shared" si="6"/>
        <v>5000</v>
      </c>
    </row>
    <row r="36" spans="1:12" s="18" customFormat="1" ht="39" customHeight="1">
      <c r="A36" s="26" t="s">
        <v>59</v>
      </c>
      <c r="B36" s="52" t="s">
        <v>56</v>
      </c>
      <c r="C36" s="53"/>
      <c r="D36" s="29"/>
      <c r="E36" s="29"/>
      <c r="F36" s="29">
        <f t="shared" si="7"/>
        <v>0</v>
      </c>
      <c r="G36" s="29">
        <v>23000</v>
      </c>
      <c r="H36" s="29">
        <f t="shared" si="4"/>
        <v>23000</v>
      </c>
      <c r="I36" s="29"/>
      <c r="J36" s="29">
        <f t="shared" si="5"/>
        <v>23000</v>
      </c>
      <c r="K36" s="44"/>
      <c r="L36" s="29">
        <f t="shared" si="6"/>
        <v>23000</v>
      </c>
    </row>
    <row r="37" spans="1:12" s="18" customFormat="1" ht="39" customHeight="1">
      <c r="A37" s="26" t="s">
        <v>60</v>
      </c>
      <c r="B37" s="52" t="s">
        <v>57</v>
      </c>
      <c r="C37" s="53"/>
      <c r="D37" s="29"/>
      <c r="E37" s="29"/>
      <c r="F37" s="29">
        <f t="shared" si="7"/>
        <v>0</v>
      </c>
      <c r="G37" s="29">
        <v>3717.15625</v>
      </c>
      <c r="H37" s="29">
        <f t="shared" si="4"/>
        <v>3717.15625</v>
      </c>
      <c r="I37" s="29"/>
      <c r="J37" s="29">
        <f t="shared" si="5"/>
        <v>3717.15625</v>
      </c>
      <c r="K37" s="44"/>
      <c r="L37" s="29">
        <f t="shared" si="6"/>
        <v>3717.15625</v>
      </c>
    </row>
    <row r="38" spans="1:12" s="18" customFormat="1" ht="75.75" customHeight="1">
      <c r="A38" s="26" t="s">
        <v>61</v>
      </c>
      <c r="B38" s="52" t="s">
        <v>71</v>
      </c>
      <c r="C38" s="53"/>
      <c r="D38" s="29"/>
      <c r="E38" s="29"/>
      <c r="F38" s="29"/>
      <c r="G38" s="29"/>
      <c r="H38" s="29"/>
      <c r="I38" s="29"/>
      <c r="J38" s="29">
        <v>0</v>
      </c>
      <c r="K38" s="44">
        <v>3996.03335</v>
      </c>
      <c r="L38" s="29">
        <f>J38+K38</f>
        <v>3996.03335</v>
      </c>
    </row>
    <row r="39" spans="1:12" s="18" customFormat="1" ht="37.5" customHeight="1">
      <c r="A39" s="26" t="s">
        <v>62</v>
      </c>
      <c r="B39" s="52" t="s">
        <v>74</v>
      </c>
      <c r="C39" s="53"/>
      <c r="D39" s="29"/>
      <c r="E39" s="29"/>
      <c r="F39" s="29"/>
      <c r="G39" s="29"/>
      <c r="H39" s="29"/>
      <c r="I39" s="29"/>
      <c r="J39" s="29">
        <v>0</v>
      </c>
      <c r="K39" s="44">
        <v>5792.01</v>
      </c>
      <c r="L39" s="29">
        <f>J39+K39</f>
        <v>5792.01</v>
      </c>
    </row>
    <row r="40" spans="1:12" s="18" customFormat="1" ht="58.5" customHeight="1">
      <c r="A40" s="40" t="s">
        <v>68</v>
      </c>
      <c r="B40" s="52" t="s">
        <v>77</v>
      </c>
      <c r="C40" s="53"/>
      <c r="D40" s="29"/>
      <c r="E40" s="29"/>
      <c r="F40" s="29"/>
      <c r="G40" s="29"/>
      <c r="H40" s="29"/>
      <c r="I40" s="29"/>
      <c r="J40" s="29"/>
      <c r="K40" s="44">
        <v>915.339</v>
      </c>
      <c r="L40" s="29">
        <f>J40+K40</f>
        <v>915.339</v>
      </c>
    </row>
    <row r="41" spans="1:12" s="18" customFormat="1" ht="39" customHeight="1">
      <c r="A41" s="40" t="s">
        <v>72</v>
      </c>
      <c r="B41" s="52" t="s">
        <v>58</v>
      </c>
      <c r="C41" s="53"/>
      <c r="D41" s="29"/>
      <c r="E41" s="29"/>
      <c r="F41" s="29">
        <f t="shared" si="7"/>
        <v>0</v>
      </c>
      <c r="G41" s="29">
        <v>508.83</v>
      </c>
      <c r="H41" s="29">
        <f t="shared" si="4"/>
        <v>508.83</v>
      </c>
      <c r="I41" s="29">
        <f>72.69</f>
        <v>72.69</v>
      </c>
      <c r="J41" s="29">
        <f t="shared" si="5"/>
        <v>581.52</v>
      </c>
      <c r="K41" s="44">
        <f>72.69</f>
        <v>72.69</v>
      </c>
      <c r="L41" s="29">
        <f t="shared" si="6"/>
        <v>654.21</v>
      </c>
    </row>
    <row r="42" spans="1:12" s="18" customFormat="1" ht="39" customHeight="1">
      <c r="A42" s="40" t="s">
        <v>73</v>
      </c>
      <c r="B42" s="48" t="s">
        <v>53</v>
      </c>
      <c r="C42" s="49"/>
      <c r="D42" s="29">
        <v>0</v>
      </c>
      <c r="E42" s="29">
        <v>930</v>
      </c>
      <c r="F42" s="29">
        <f t="shared" si="7"/>
        <v>930</v>
      </c>
      <c r="G42" s="29"/>
      <c r="H42" s="29">
        <f t="shared" si="4"/>
        <v>930</v>
      </c>
      <c r="I42" s="29"/>
      <c r="J42" s="29">
        <f t="shared" si="5"/>
        <v>930</v>
      </c>
      <c r="K42" s="44"/>
      <c r="L42" s="29">
        <f t="shared" si="6"/>
        <v>930</v>
      </c>
    </row>
    <row r="43" spans="1:12" s="18" customFormat="1" ht="78.75" customHeight="1" thickBot="1">
      <c r="A43" s="40" t="s">
        <v>75</v>
      </c>
      <c r="B43" s="48" t="s">
        <v>69</v>
      </c>
      <c r="C43" s="49"/>
      <c r="D43" s="29">
        <v>0</v>
      </c>
      <c r="E43" s="29">
        <v>930</v>
      </c>
      <c r="F43" s="29">
        <f>D43+E43</f>
        <v>930</v>
      </c>
      <c r="G43" s="29"/>
      <c r="H43" s="29">
        <v>0</v>
      </c>
      <c r="I43" s="29">
        <v>210</v>
      </c>
      <c r="J43" s="29">
        <f>H43+I43</f>
        <v>210</v>
      </c>
      <c r="K43" s="44"/>
      <c r="L43" s="29">
        <f>J43+K43</f>
        <v>210</v>
      </c>
    </row>
    <row r="44" spans="1:12" s="19" customFormat="1" ht="25.5" customHeight="1" thickBot="1">
      <c r="A44" s="54" t="s">
        <v>9</v>
      </c>
      <c r="B44" s="55"/>
      <c r="C44" s="56"/>
      <c r="D44" s="33">
        <f>SUM(D13:D42)-D14-D15-D17-D18-D20-D21</f>
        <v>1871495</v>
      </c>
      <c r="E44" s="33">
        <f>SUM(E13:E42)-E14-E15-E17-E18-E20-E21</f>
        <v>88517</v>
      </c>
      <c r="F44" s="33">
        <f>SUM(F13:F42)-F14-F15-F17-F18-F20-F21</f>
        <v>1960012</v>
      </c>
      <c r="G44" s="33">
        <f>SUM(G13:G42)-G14-G15-G17-G18-G20-G21</f>
        <v>63508.67347000001</v>
      </c>
      <c r="H44" s="33">
        <f>SUM(H13:H43)-H14-H15-H17-H18-H20-H21</f>
        <v>2023520.6734700003</v>
      </c>
      <c r="I44" s="33">
        <f>SUM(I13:I43)-I14-I15-I17-I18-I20-I21</f>
        <v>-64249.719679999995</v>
      </c>
      <c r="J44" s="33">
        <f>SUM(J13:J43)-J14-J15-J17-J18-J20-J21</f>
        <v>1959270.9537900002</v>
      </c>
      <c r="K44" s="46">
        <f>SUM(K13:K43)-K14-K15-K17-K18-K20-K21</f>
        <v>132003.47235000003</v>
      </c>
      <c r="L44" s="33">
        <f>SUM(L13:L43)-L14-L15-L17-L18-L20-L21</f>
        <v>2091274.42614</v>
      </c>
    </row>
    <row r="45" spans="1:3" s="2" customFormat="1" ht="15.75" customHeight="1">
      <c r="A45" s="8"/>
      <c r="B45" s="20"/>
      <c r="C45" s="20"/>
    </row>
    <row r="46" spans="1:12" s="2" customFormat="1" ht="15">
      <c r="A46" s="8"/>
      <c r="B46" s="9"/>
      <c r="C46" s="9"/>
      <c r="D46" s="10"/>
      <c r="E46" s="10"/>
      <c r="F46" s="10"/>
      <c r="G46" s="10"/>
      <c r="H46" s="10"/>
      <c r="I46" s="10"/>
      <c r="J46" s="10"/>
      <c r="K46" s="10"/>
      <c r="L46" s="10"/>
    </row>
    <row r="47" spans="1:12" s="2" customFormat="1" ht="15">
      <c r="A47" s="8"/>
      <c r="B47" s="9"/>
      <c r="C47" s="9"/>
      <c r="D47" s="10"/>
      <c r="E47" s="10"/>
      <c r="F47" s="39"/>
      <c r="G47" s="10"/>
      <c r="H47" s="39"/>
      <c r="I47" s="10"/>
      <c r="J47" s="39"/>
      <c r="K47" s="10"/>
      <c r="L47" s="39"/>
    </row>
    <row r="48" spans="1:12" s="2" customFormat="1" ht="15">
      <c r="A48" s="8"/>
      <c r="B48" s="9"/>
      <c r="C48" s="9"/>
      <c r="F48" s="39"/>
      <c r="H48" s="39"/>
      <c r="J48" s="39"/>
      <c r="L48" s="39"/>
    </row>
    <row r="49" spans="1:3" s="2" customFormat="1" ht="15">
      <c r="A49" s="8"/>
      <c r="B49" s="9"/>
      <c r="C49" s="9"/>
    </row>
    <row r="50" spans="1:3" s="2" customFormat="1" ht="15">
      <c r="A50" s="8"/>
      <c r="B50" s="9"/>
      <c r="C50" s="9"/>
    </row>
    <row r="51" spans="2:3" s="2" customFormat="1" ht="15">
      <c r="B51" s="3"/>
      <c r="C51" s="3"/>
    </row>
    <row r="52" spans="2:3" s="4" customFormat="1" ht="15">
      <c r="B52" s="3"/>
      <c r="C52" s="3"/>
    </row>
    <row r="53" spans="2:3" s="1" customFormat="1" ht="18.75" customHeight="1">
      <c r="B53" s="5"/>
      <c r="C53" s="5"/>
    </row>
    <row r="54" spans="2:3" s="1" customFormat="1" ht="15">
      <c r="B54" s="6"/>
      <c r="C54" s="6"/>
    </row>
    <row r="55" spans="2:3" s="1" customFormat="1" ht="15">
      <c r="B55" s="6"/>
      <c r="C55" s="6"/>
    </row>
    <row r="56" spans="2:3" s="1" customFormat="1" ht="15">
      <c r="B56" s="6"/>
      <c r="C56" s="6"/>
    </row>
    <row r="57" spans="2:3" s="1" customFormat="1" ht="15">
      <c r="B57" s="6"/>
      <c r="C57" s="6"/>
    </row>
    <row r="59" spans="2:3" s="1" customFormat="1" ht="15">
      <c r="B59" s="6"/>
      <c r="C59" s="6"/>
    </row>
    <row r="60" spans="2:3" s="1" customFormat="1" ht="15">
      <c r="B60" s="6"/>
      <c r="C60" s="6"/>
    </row>
    <row r="78" spans="2:3" ht="15">
      <c r="B78" s="6"/>
      <c r="C78" s="6"/>
    </row>
    <row r="79" spans="2:3" ht="15">
      <c r="B79" s="6"/>
      <c r="C79" s="6"/>
    </row>
  </sheetData>
  <sheetProtection/>
  <mergeCells count="36">
    <mergeCell ref="B36:C36"/>
    <mergeCell ref="B29:C29"/>
    <mergeCell ref="B30:C30"/>
    <mergeCell ref="B15:C15"/>
    <mergeCell ref="B18:C18"/>
    <mergeCell ref="B34:C34"/>
    <mergeCell ref="C3:D3"/>
    <mergeCell ref="B13:C13"/>
    <mergeCell ref="B17:C17"/>
    <mergeCell ref="B12:C12"/>
    <mergeCell ref="B22:C22"/>
    <mergeCell ref="B21:C21"/>
    <mergeCell ref="B20:C20"/>
    <mergeCell ref="B14:C14"/>
    <mergeCell ref="B16:C16"/>
    <mergeCell ref="B11:C11"/>
    <mergeCell ref="A44:C44"/>
    <mergeCell ref="B28:C28"/>
    <mergeCell ref="B23:C23"/>
    <mergeCell ref="B31:C31"/>
    <mergeCell ref="B32:C32"/>
    <mergeCell ref="B33:C33"/>
    <mergeCell ref="B35:C35"/>
    <mergeCell ref="B43:C43"/>
    <mergeCell ref="B37:C37"/>
    <mergeCell ref="B41:C41"/>
    <mergeCell ref="A8:L8"/>
    <mergeCell ref="B42:C42"/>
    <mergeCell ref="B19:C19"/>
    <mergeCell ref="B24:C24"/>
    <mergeCell ref="B25:C25"/>
    <mergeCell ref="B26:C26"/>
    <mergeCell ref="B27:C27"/>
    <mergeCell ref="B38:C38"/>
    <mergeCell ref="B39:C39"/>
    <mergeCell ref="B40:C40"/>
  </mergeCells>
  <printOptions/>
  <pageMargins left="0.984251968503937" right="0.4330708661417323" top="0.7874015748031497" bottom="0.7874015748031497" header="0" footer="0"/>
  <pageSetup fitToHeight="2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PIIOFPS</dc:creator>
  <cp:keywords/>
  <dc:description/>
  <cp:lastModifiedBy>Елена Королько</cp:lastModifiedBy>
  <cp:lastPrinted>2015-12-17T16:48:31Z</cp:lastPrinted>
  <dcterms:created xsi:type="dcterms:W3CDTF">2002-02-20T13:27:15Z</dcterms:created>
  <dcterms:modified xsi:type="dcterms:W3CDTF">2015-12-25T09:09:42Z</dcterms:modified>
  <cp:category/>
  <cp:version/>
  <cp:contentType/>
  <cp:contentStatus/>
</cp:coreProperties>
</file>